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omint.sharepoint.com/sites/WorldBankECRP/Shared Documents/7. ECRP II/4. Technical + Methodology/Infrastructure/Projects/Tender Package_Wau County/TP_No.2_Wau_PRF_4200600619/"/>
    </mc:Choice>
  </mc:AlternateContent>
  <xr:revisionPtr revIDLastSave="25" documentId="8_{14B3B589-5E71-445F-A1F9-F21B55106A36}" xr6:coauthVersionLast="47" xr6:coauthVersionMax="47" xr10:uidLastSave="{2B46FE24-7070-47D5-8C5D-0DF1A0FE92DB}"/>
  <bookViews>
    <workbookView xWindow="-120" yWindow="-120" windowWidth="29040" windowHeight="15840" xr2:uid="{25DDD4EA-E34B-4644-99C1-6DCE376C5818}"/>
  </bookViews>
  <sheets>
    <sheet name="Tender No.02_Wau Count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25" i="1" l="1"/>
  <c r="A725" i="1"/>
  <c r="B724" i="1"/>
  <c r="A724" i="1"/>
  <c r="B723" i="1"/>
  <c r="A723" i="1"/>
  <c r="B722" i="1"/>
  <c r="A722" i="1"/>
  <c r="B721" i="1"/>
  <c r="A721" i="1"/>
  <c r="B720" i="1"/>
  <c r="A720" i="1"/>
  <c r="B719" i="1"/>
  <c r="A719" i="1"/>
  <c r="B718" i="1"/>
  <c r="A718" i="1"/>
  <c r="B717" i="1"/>
  <c r="A717" i="1"/>
  <c r="B716" i="1"/>
  <c r="A716" i="1"/>
  <c r="B715" i="1"/>
  <c r="A715" i="1"/>
  <c r="F711" i="1"/>
  <c r="F710" i="1"/>
  <c r="F709" i="1"/>
  <c r="F706" i="1" s="1"/>
  <c r="F705" i="1"/>
  <c r="F701" i="1"/>
  <c r="F698" i="1"/>
  <c r="F695" i="1"/>
  <c r="F694" i="1"/>
  <c r="F692" i="1" s="1"/>
  <c r="F691" i="1"/>
  <c r="F690" i="1" s="1"/>
  <c r="F686" i="1"/>
  <c r="F685" i="1"/>
  <c r="F684" i="1"/>
  <c r="F683" i="1"/>
  <c r="F681" i="1"/>
  <c r="F679" i="1"/>
  <c r="F678" i="1" s="1"/>
  <c r="F677" i="1"/>
  <c r="F675" i="1"/>
  <c r="F674" i="1"/>
  <c r="F672" i="1" s="1"/>
  <c r="F671" i="1"/>
  <c r="F670" i="1"/>
  <c r="F669" i="1"/>
  <c r="F668" i="1"/>
  <c r="F666" i="1"/>
  <c r="F665" i="1"/>
  <c r="F664" i="1"/>
  <c r="F660" i="1" s="1"/>
  <c r="F659" i="1"/>
  <c r="F658" i="1"/>
  <c r="F657" i="1"/>
  <c r="F656" i="1"/>
  <c r="F655" i="1"/>
  <c r="F654" i="1" s="1"/>
  <c r="F651" i="1"/>
  <c r="F650" i="1"/>
  <c r="F649" i="1"/>
  <c r="F646" i="1"/>
  <c r="F645" i="1"/>
  <c r="F643" i="1"/>
  <c r="F642" i="1"/>
  <c r="F640" i="1"/>
  <c r="F637" i="1" s="1"/>
  <c r="F636" i="1"/>
  <c r="F634" i="1"/>
  <c r="F632" i="1"/>
  <c r="F630" i="1" s="1"/>
  <c r="F629" i="1"/>
  <c r="F627" i="1"/>
  <c r="F626" i="1"/>
  <c r="F625" i="1"/>
  <c r="F624" i="1"/>
  <c r="F621" i="1"/>
  <c r="F620" i="1"/>
  <c r="F618" i="1"/>
  <c r="F616" i="1"/>
  <c r="F614" i="1"/>
  <c r="F611" i="1"/>
  <c r="F610" i="1"/>
  <c r="F608" i="1"/>
  <c r="F596" i="1" s="1"/>
  <c r="F595" i="1" s="1"/>
  <c r="E723" i="1" s="1"/>
  <c r="F723" i="1" s="1"/>
  <c r="F606" i="1"/>
  <c r="F603" i="1"/>
  <c r="F601" i="1"/>
  <c r="F599" i="1"/>
  <c r="F598" i="1"/>
  <c r="F593" i="1"/>
  <c r="F591" i="1" s="1"/>
  <c r="F590" i="1"/>
  <c r="F589" i="1"/>
  <c r="F588" i="1"/>
  <c r="F585" i="1"/>
  <c r="F584" i="1"/>
  <c r="F583" i="1"/>
  <c r="F582" i="1"/>
  <c r="F581" i="1"/>
  <c r="F580" i="1"/>
  <c r="F579" i="1"/>
  <c r="F576" i="1" s="1"/>
  <c r="F575" i="1"/>
  <c r="F574" i="1"/>
  <c r="F572" i="1"/>
  <c r="F570" i="1"/>
  <c r="F568" i="1"/>
  <c r="F567" i="1"/>
  <c r="F564" i="1"/>
  <c r="F561" i="1" s="1"/>
  <c r="F560" i="1"/>
  <c r="F559" i="1"/>
  <c r="F558" i="1"/>
  <c r="F557" i="1"/>
  <c r="F543" i="1" s="1"/>
  <c r="F556" i="1"/>
  <c r="F555" i="1"/>
  <c r="F551" i="1"/>
  <c r="F548" i="1"/>
  <c r="F547" i="1"/>
  <c r="F542" i="1"/>
  <c r="F540" i="1"/>
  <c r="F539" i="1"/>
  <c r="F538" i="1"/>
  <c r="F535" i="1"/>
  <c r="F534" i="1"/>
  <c r="F533" i="1"/>
  <c r="F531" i="1"/>
  <c r="F530" i="1"/>
  <c r="F529" i="1"/>
  <c r="F528" i="1"/>
  <c r="F527" i="1"/>
  <c r="F526" i="1"/>
  <c r="F525" i="1"/>
  <c r="F521" i="1" s="1"/>
  <c r="F520" i="1"/>
  <c r="F518" i="1"/>
  <c r="F517" i="1"/>
  <c r="F514" i="1" s="1"/>
  <c r="F513" i="1"/>
  <c r="F512" i="1"/>
  <c r="F509" i="1"/>
  <c r="F508" i="1"/>
  <c r="F505" i="1"/>
  <c r="F504" i="1"/>
  <c r="F501" i="1"/>
  <c r="F500" i="1"/>
  <c r="F499" i="1"/>
  <c r="F498" i="1"/>
  <c r="F497" i="1"/>
  <c r="F496" i="1"/>
  <c r="F495" i="1"/>
  <c r="F494" i="1"/>
  <c r="F493" i="1"/>
  <c r="F492" i="1"/>
  <c r="F490" i="1"/>
  <c r="F489" i="1"/>
  <c r="F488" i="1"/>
  <c r="F486" i="1"/>
  <c r="F483" i="1"/>
  <c r="F482" i="1"/>
  <c r="F480" i="1"/>
  <c r="F478" i="1"/>
  <c r="F477" i="1"/>
  <c r="F474" i="1"/>
  <c r="F473" i="1"/>
  <c r="F471" i="1"/>
  <c r="F468" i="1"/>
  <c r="F466" i="1"/>
  <c r="F464" i="1"/>
  <c r="F463" i="1"/>
  <c r="F461" i="1"/>
  <c r="F459" i="1"/>
  <c r="F457" i="1"/>
  <c r="F456" i="1"/>
  <c r="F455" i="1"/>
  <c r="F453" i="1" s="1"/>
  <c r="F452" i="1" s="1"/>
  <c r="E722" i="1" s="1"/>
  <c r="F722" i="1" s="1"/>
  <c r="F450" i="1"/>
  <c r="F449" i="1"/>
  <c r="F448" i="1"/>
  <c r="F447" i="1"/>
  <c r="F446" i="1"/>
  <c r="F444" i="1"/>
  <c r="F442" i="1"/>
  <c r="F441" i="1"/>
  <c r="F427" i="1" s="1"/>
  <c r="F438" i="1"/>
  <c r="F434" i="1"/>
  <c r="F432" i="1"/>
  <c r="F431" i="1"/>
  <c r="F430" i="1"/>
  <c r="F426" i="1"/>
  <c r="F425" i="1"/>
  <c r="F424" i="1"/>
  <c r="F423" i="1"/>
  <c r="F422" i="1"/>
  <c r="F421" i="1"/>
  <c r="F418" i="1"/>
  <c r="F416" i="1"/>
  <c r="F415" i="1"/>
  <c r="F414" i="1"/>
  <c r="F408" i="1" s="1"/>
  <c r="F413" i="1"/>
  <c r="F412" i="1"/>
  <c r="F407" i="1"/>
  <c r="F405" i="1"/>
  <c r="F402" i="1"/>
  <c r="F401" i="1"/>
  <c r="F398" i="1"/>
  <c r="F397" i="1"/>
  <c r="F394" i="1"/>
  <c r="F393" i="1"/>
  <c r="F390" i="1" s="1"/>
  <c r="F389" i="1"/>
  <c r="F388" i="1"/>
  <c r="F386" i="1"/>
  <c r="F384" i="1"/>
  <c r="F383" i="1"/>
  <c r="F380" i="1"/>
  <c r="F379" i="1"/>
  <c r="F378" i="1"/>
  <c r="F377" i="1"/>
  <c r="F375" i="1"/>
  <c r="F373" i="1"/>
  <c r="F372" i="1"/>
  <c r="F371" i="1"/>
  <c r="F370" i="1"/>
  <c r="F367" i="1"/>
  <c r="F366" i="1"/>
  <c r="F365" i="1"/>
  <c r="F364" i="1"/>
  <c r="F363" i="1"/>
  <c r="F362" i="1"/>
  <c r="F361" i="1"/>
  <c r="F360" i="1"/>
  <c r="F358" i="1"/>
  <c r="F357" i="1"/>
  <c r="F356" i="1"/>
  <c r="F353" i="1"/>
  <c r="F351" i="1"/>
  <c r="F350" i="1"/>
  <c r="F348" i="1"/>
  <c r="F346" i="1"/>
  <c r="F345" i="1"/>
  <c r="F344" i="1"/>
  <c r="F343" i="1"/>
  <c r="F342" i="1"/>
  <c r="C342" i="1"/>
  <c r="F341" i="1"/>
  <c r="F339" i="1" s="1"/>
  <c r="F336" i="1"/>
  <c r="F335" i="1"/>
  <c r="F333" i="1"/>
  <c r="F331" i="1"/>
  <c r="F327" i="1"/>
  <c r="F325" i="1"/>
  <c r="F322" i="1" s="1"/>
  <c r="F321" i="1"/>
  <c r="F320" i="1"/>
  <c r="F319" i="1"/>
  <c r="F318" i="1"/>
  <c r="F317" i="1"/>
  <c r="F316" i="1"/>
  <c r="F313" i="1"/>
  <c r="F311" i="1"/>
  <c r="F310" i="1"/>
  <c r="F309" i="1"/>
  <c r="F308" i="1"/>
  <c r="F307" i="1"/>
  <c r="F305" i="1"/>
  <c r="F303" i="1" s="1"/>
  <c r="F302" i="1"/>
  <c r="F301" i="1"/>
  <c r="F300" i="1"/>
  <c r="F297" i="1"/>
  <c r="F294" i="1" s="1"/>
  <c r="F293" i="1"/>
  <c r="F291" i="1"/>
  <c r="F289" i="1"/>
  <c r="F286" i="1"/>
  <c r="F285" i="1"/>
  <c r="F284" i="1"/>
  <c r="F282" i="1"/>
  <c r="F280" i="1"/>
  <c r="F279" i="1"/>
  <c r="F276" i="1"/>
  <c r="F275" i="1"/>
  <c r="F274" i="1"/>
  <c r="F273" i="1"/>
  <c r="F271" i="1"/>
  <c r="F270" i="1"/>
  <c r="F267" i="1"/>
  <c r="F265" i="1"/>
  <c r="F264" i="1"/>
  <c r="F262" i="1"/>
  <c r="F260" i="1"/>
  <c r="F259" i="1"/>
  <c r="C257" i="1"/>
  <c r="F257" i="1" s="1"/>
  <c r="F255" i="1" s="1"/>
  <c r="F252" i="1"/>
  <c r="F251" i="1"/>
  <c r="F249" i="1"/>
  <c r="F247" i="1"/>
  <c r="F243" i="1"/>
  <c r="F241" i="1"/>
  <c r="F238" i="1" s="1"/>
  <c r="F237" i="1"/>
  <c r="F236" i="1"/>
  <c r="F235" i="1"/>
  <c r="F234" i="1"/>
  <c r="F233" i="1"/>
  <c r="F232" i="1"/>
  <c r="F229" i="1"/>
  <c r="F227" i="1"/>
  <c r="F226" i="1"/>
  <c r="F225" i="1"/>
  <c r="F224" i="1"/>
  <c r="F223" i="1"/>
  <c r="F221" i="1"/>
  <c r="F219" i="1" s="1"/>
  <c r="F218" i="1"/>
  <c r="F217" i="1"/>
  <c r="F216" i="1"/>
  <c r="F213" i="1"/>
  <c r="F210" i="1" s="1"/>
  <c r="F209" i="1"/>
  <c r="F207" i="1"/>
  <c r="F205" i="1"/>
  <c r="F202" i="1"/>
  <c r="F201" i="1"/>
  <c r="F200" i="1"/>
  <c r="F198" i="1"/>
  <c r="F196" i="1"/>
  <c r="F195" i="1"/>
  <c r="F192" i="1"/>
  <c r="F191" i="1"/>
  <c r="F190" i="1"/>
  <c r="F189" i="1"/>
  <c r="F187" i="1"/>
  <c r="F186" i="1"/>
  <c r="F183" i="1"/>
  <c r="F181" i="1"/>
  <c r="F180" i="1"/>
  <c r="C178" i="1"/>
  <c r="F178" i="1" s="1"/>
  <c r="F171" i="1" s="1"/>
  <c r="F170" i="1" s="1"/>
  <c r="E719" i="1" s="1"/>
  <c r="F719" i="1" s="1"/>
  <c r="F176" i="1"/>
  <c r="F175" i="1"/>
  <c r="F173" i="1"/>
  <c r="C173" i="1"/>
  <c r="F168" i="1"/>
  <c r="F166" i="1"/>
  <c r="C166" i="1"/>
  <c r="C164" i="1"/>
  <c r="F164" i="1" s="1"/>
  <c r="C163" i="1"/>
  <c r="F163" i="1" s="1"/>
  <c r="C162" i="1"/>
  <c r="F162" i="1" s="1"/>
  <c r="F159" i="1"/>
  <c r="C159" i="1"/>
  <c r="C158" i="1"/>
  <c r="F158" i="1" s="1"/>
  <c r="C157" i="1"/>
  <c r="F157" i="1" s="1"/>
  <c r="C155" i="1"/>
  <c r="F155" i="1" s="1"/>
  <c r="F154" i="1"/>
  <c r="C154" i="1"/>
  <c r="F153" i="1"/>
  <c r="F149" i="1"/>
  <c r="F148" i="1"/>
  <c r="C146" i="1"/>
  <c r="F146" i="1" s="1"/>
  <c r="F145" i="1"/>
  <c r="F144" i="1" s="1"/>
  <c r="F143" i="1"/>
  <c r="F142" i="1"/>
  <c r="F140" i="1"/>
  <c r="F139" i="1"/>
  <c r="F136" i="1" s="1"/>
  <c r="F135" i="1"/>
  <c r="F133" i="1"/>
  <c r="F131" i="1" s="1"/>
  <c r="C130" i="1"/>
  <c r="F130" i="1" s="1"/>
  <c r="F128" i="1" s="1"/>
  <c r="F129" i="1"/>
  <c r="F121" i="1"/>
  <c r="F120" i="1"/>
  <c r="F119" i="1"/>
  <c r="F116" i="1" s="1"/>
  <c r="F115" i="1"/>
  <c r="F111" i="1"/>
  <c r="F108" i="1"/>
  <c r="F102" i="1" s="1"/>
  <c r="F105" i="1"/>
  <c r="F104" i="1"/>
  <c r="F101" i="1"/>
  <c r="F100" i="1"/>
  <c r="F99" i="1"/>
  <c r="F98" i="1" s="1"/>
  <c r="F96" i="1" s="1"/>
  <c r="E717" i="1" s="1"/>
  <c r="F717" i="1" s="1"/>
  <c r="F94" i="1"/>
  <c r="F93" i="1"/>
  <c r="F91" i="1"/>
  <c r="F90" i="1"/>
  <c r="F88" i="1"/>
  <c r="F87" i="1"/>
  <c r="F85" i="1"/>
  <c r="F83" i="1"/>
  <c r="F82" i="1"/>
  <c r="F80" i="1"/>
  <c r="F78" i="1"/>
  <c r="F76" i="1" s="1"/>
  <c r="F75" i="1"/>
  <c r="F73" i="1"/>
  <c r="F72" i="1"/>
  <c r="F71" i="1"/>
  <c r="F69" i="1"/>
  <c r="F67" i="1" s="1"/>
  <c r="F66" i="1"/>
  <c r="F65" i="1"/>
  <c r="F62" i="1"/>
  <c r="F61" i="1"/>
  <c r="F59" i="1"/>
  <c r="F57" i="1"/>
  <c r="F55" i="1"/>
  <c r="F52" i="1"/>
  <c r="F51" i="1"/>
  <c r="F49" i="1"/>
  <c r="F47" i="1"/>
  <c r="F44" i="1"/>
  <c r="F42" i="1"/>
  <c r="F40" i="1"/>
  <c r="C39" i="1"/>
  <c r="F39" i="1" s="1"/>
  <c r="F37" i="1" s="1"/>
  <c r="F36" i="1" s="1"/>
  <c r="E716" i="1" s="1"/>
  <c r="F716" i="1" s="1"/>
  <c r="F34" i="1"/>
  <c r="F33" i="1"/>
  <c r="F32" i="1"/>
  <c r="F31" i="1"/>
  <c r="F27" i="1" s="1"/>
  <c r="F30" i="1"/>
  <c r="F29" i="1"/>
  <c r="F26" i="1"/>
  <c r="F25" i="1" s="1"/>
  <c r="F24" i="1"/>
  <c r="F23" i="1"/>
  <c r="F22" i="1"/>
  <c r="F19" i="1" s="1"/>
  <c r="F21" i="1"/>
  <c r="F20" i="1"/>
  <c r="F18" i="1"/>
  <c r="F17" i="1"/>
  <c r="F15" i="1"/>
  <c r="F14" i="1"/>
  <c r="F13" i="1"/>
  <c r="F12" i="1" s="1"/>
  <c r="F6" i="1" l="1"/>
  <c r="E715" i="1" s="1"/>
  <c r="F715" i="1" s="1"/>
  <c r="F338" i="1"/>
  <c r="E721" i="1" s="1"/>
  <c r="F721" i="1" s="1"/>
  <c r="F687" i="1"/>
  <c r="E725" i="1" s="1"/>
  <c r="F725" i="1" s="1"/>
  <c r="F150" i="1"/>
  <c r="F254" i="1"/>
  <c r="E720" i="1" s="1"/>
  <c r="F720" i="1" s="1"/>
  <c r="F653" i="1"/>
  <c r="E724" i="1" s="1"/>
  <c r="F724" i="1" s="1"/>
  <c r="F123" i="1"/>
  <c r="E718" i="1" s="1"/>
  <c r="F718" i="1" s="1"/>
  <c r="F726" i="1" l="1"/>
</calcChain>
</file>

<file path=xl/sharedStrings.xml><?xml version="1.0" encoding="utf-8"?>
<sst xmlns="http://schemas.openxmlformats.org/spreadsheetml/2006/main" count="1498" uniqueCount="881">
  <si>
    <t xml:space="preserve">BILL OF QUANTITIES </t>
  </si>
  <si>
    <t>South Sudan Enhancing Community Resilience and Local Governance Project (ECRP II)</t>
  </si>
  <si>
    <t>Tender No.02_Wau</t>
  </si>
  <si>
    <t>Name of Bidder:</t>
  </si>
  <si>
    <t>ITEM</t>
  </si>
  <si>
    <t>DESCRIPTION</t>
  </si>
  <si>
    <t>QTY</t>
  </si>
  <si>
    <t>UNIT</t>
  </si>
  <si>
    <t>UNIT RATE (USD)</t>
  </si>
  <si>
    <t>AMOUNT (USD)</t>
  </si>
  <si>
    <t>BILL NO. 1</t>
  </si>
  <si>
    <t>PRELIMINARIES</t>
  </si>
  <si>
    <t>Notes:</t>
  </si>
  <si>
    <t>All the Bidders are requested to refer "Pricing Preamble and notes below" and works items of this Bills of Quantities shall be priced to fulfill the requirements there-in. Also see that no page or items are missing prior to pricing of this bill of quantities.</t>
  </si>
  <si>
    <t>Note</t>
  </si>
  <si>
    <t>A list of typical general items are given below. However, the Bidder is requested to price only those items that may affect this Contract.</t>
  </si>
  <si>
    <t>If no price has been stated against any item  hereunder, the Contractor shall not be entitled to claim any money for such items even though he is obliged to execute the work or provide services described therein. Preliminary items priced by the Tenderer are deemed to include the cost of unpriced items.</t>
  </si>
  <si>
    <t>Cost and expenses in connection with any other preliminary item which is not listed below, but is necessary for the due completion of works, is deemed to be included in the tender rates.</t>
  </si>
  <si>
    <t xml:space="preserve">Mobilization and Site Facilities </t>
  </si>
  <si>
    <t>1.1.1</t>
  </si>
  <si>
    <t>Mobilization of all required Construction materials ,equipments  and personel to project site.</t>
  </si>
  <si>
    <t>Lump Sum</t>
  </si>
  <si>
    <t>1.1.2</t>
  </si>
  <si>
    <t>The contractor shall provide adequate space to serve as a temporary site office and fit it with the  required facilities for his own site management staff
The contractor shall provide adequate space to serve as a temporary site stores or space for storage of plant and materials for the work herein.
The contractor shall provide toilet facilities for his workers and the Engineers within the site as directed and with Sanitary conditions meeting WHO Standards.</t>
  </si>
  <si>
    <t>1.1.3</t>
  </si>
  <si>
    <t>The contractor shall provide necessary protective fencing/site hoarding, lighting, watchmen and other precautions and maintain  for entire  construction period.</t>
  </si>
  <si>
    <t>PLATES</t>
  </si>
  <si>
    <t>Fabricate a metal visibility plate 100 x 80 mm to be wall mounted. Art work of name board will be issued by IOM</t>
  </si>
  <si>
    <t>Each</t>
  </si>
  <si>
    <t>1.1.4</t>
  </si>
  <si>
    <t>Fabricate and install a sign post stand, 1m x 1.2m metal signboad on a 1.8m stand with a concrete foundation (min. 0.40 x 0.40 x 0.60 m, as directed by the Site Engineer). Concrete class C-25 (1:1:2) with RHS 40 x 40 x 2.5mm posts and 2mm thick sheet metal sign.</t>
  </si>
  <si>
    <t xml:space="preserve">Sites Operations </t>
  </si>
  <si>
    <t> </t>
  </si>
  <si>
    <t>1.1.5</t>
  </si>
  <si>
    <t>Allow for setting out of works in accordance with drawings; liaise with client to establish exact boundaries and other written information given by the Engineer and obtain written approval from the relevant government authorities for setting out, street and building lines before commencements of construction; Checking of any setting out or of any line or level by the Engineer shall not in any way relieve the Contractor of his responsibility for the accuracy thereof.</t>
  </si>
  <si>
    <t>1.1.6</t>
  </si>
  <si>
    <t>Allow for supplying water for the Works and facilities of the contractor including connection, distribution system for the work, internal arrangements and all payment to the authorities for connections. It is the responsibility of the Contractor to ensure steady and uninterrupted water supply to Works.</t>
  </si>
  <si>
    <t>1.1.7</t>
  </si>
  <si>
    <t>Allow for maintaining daily records in the manner required by the Engineer to indicate factual details of, Workers, materials , Machinery and Equipment, Weather</t>
  </si>
  <si>
    <t>1.1.8</t>
  </si>
  <si>
    <t xml:space="preserve">Allow for maintaining the sites in clean and orderly fashion at all times and during the entire contract period. Materials, cement etc. shall be kept neatly stacked on the site with all access-ways kept clear. All dust, debris and rubbish etc., arising out of his own works shall be continually cleared and removed from the site. The Engineer's Representative shall certify a percentage of the monthly rate or shall completely suspend the monthly amount if the contractor's maintenance is found to be unacceptable. </t>
  </si>
  <si>
    <t>1.1.9</t>
  </si>
  <si>
    <t>Allow for providing all necessary safety measures to workmen (provision for proper usage of Personal protective equipment (PPE)). The bidder should submit his comprehensive safety plan with description and number in each safety device and other safety equipment  proposed. The Engineer's Representative has the right to pay a percentage of the monthly component to suit the percentage accomplishment of this safety plan.</t>
  </si>
  <si>
    <t>Insurances, Bonds &amp; Fees</t>
  </si>
  <si>
    <t>1.1.10</t>
  </si>
  <si>
    <t>Allow for Contractor's All Risk Insurance Policy, including third party liability and from the starting date until the defects liability certificate has been issued, the risks of personal injury, death, and loss of or damage to property (including, without limitation, the works, plant, materials, and equipment) which are not employers risk but are contractors risk
Allow for insurance against claims for worker's compensation. Engineer's and Consultant's representatives, shall be included in the Insurance Policy.
Allow for insurance against loss or damage to the works, adjacent structures, any existing overhead and/or underground services that may cause damages during the construction</t>
  </si>
  <si>
    <t>Environmental and Social Safeguarding Requirements</t>
  </si>
  <si>
    <t>1.1.12</t>
  </si>
  <si>
    <t>Allow for providing all necessary safety measures to workmen (provision for proper usage of Personal protective equipment (PPE). The bidder should submit his comprehensive safety plan with description and number in each safety device and other safety equipment  proposed. The Engineer's Representative has the right to pay a percentage of the monthly component to suit the percentage accomplishment of this safety plan.</t>
  </si>
  <si>
    <t>1.1.13</t>
  </si>
  <si>
    <t xml:space="preserve">Conduct environmental and social risk assessment and management on all subproject sites including conducting inspections to ensure adherenace to the requirment of IOM and the World Bank </t>
  </si>
  <si>
    <t>1.1.14</t>
  </si>
  <si>
    <t>Provide resources to ensure a safe working enviroment including signage,  access control,fall protection equipment and devices, ocupational safety and health equipment, and first aid kit.</t>
  </si>
  <si>
    <t>1.1.15</t>
  </si>
  <si>
    <t>Ensure measures are put in place to guarantee community safety including stakeholder engagement and information disclosure</t>
  </si>
  <si>
    <t>1.1.16</t>
  </si>
  <si>
    <t xml:space="preserve">Acquire all relevant Environmental perts, licenses and authorisation prior to engaging in any activities that require such. This includes adhereing to conditions of any licenses issues. </t>
  </si>
  <si>
    <t>1.1.17</t>
  </si>
  <si>
    <t xml:space="preserve">Rehabilitate and ensure maintanace of aesthetic environment including ensuring the sound management of waste on all sites. </t>
  </si>
  <si>
    <t>1.1.18</t>
  </si>
  <si>
    <t>Ensure there is a designated qualified and competent environmental and social safeguards specialist within the contrcator's team atleast for each subproject site.</t>
  </si>
  <si>
    <t>Month</t>
  </si>
  <si>
    <t>BILL NO. 2</t>
  </si>
  <si>
    <t>BOQ - REHHABILITATION OF KHOR GHANA PHCU-BESSILIA PAYAM</t>
  </si>
  <si>
    <t>SUBSTRUCTURE</t>
  </si>
  <si>
    <t>Excavation</t>
  </si>
  <si>
    <t>2.1.1</t>
  </si>
  <si>
    <t>Site clearance of 40m x 2m and removal of debris from site as directed</t>
  </si>
  <si>
    <t>m2</t>
  </si>
  <si>
    <t>2.1.2</t>
  </si>
  <si>
    <t>Excavate strip foundation for ramp not exceeding width of 1200mm and depth of 400 mm including removal of surplus material from site.</t>
  </si>
  <si>
    <t>m3</t>
  </si>
  <si>
    <t>Backfilling</t>
  </si>
  <si>
    <t>2.1.3</t>
  </si>
  <si>
    <t>Return, fill in and ram selected excavated material around foundations</t>
  </si>
  <si>
    <t>Disposal of Surplus spoils</t>
  </si>
  <si>
    <t>2.1.4</t>
  </si>
  <si>
    <t>Load and cart away surplus material from site to an approved dumping site</t>
  </si>
  <si>
    <t>Crushed stone fill</t>
  </si>
  <si>
    <t>Imported filling</t>
  </si>
  <si>
    <t>2.1.5</t>
  </si>
  <si>
    <t>min 100mm thick compacted selected fill to grade to the ramp</t>
  </si>
  <si>
    <t>Anti-termite treatment</t>
  </si>
  <si>
    <t>2.1.6</t>
  </si>
  <si>
    <t>TERMIDOR' or other equal and approved insecticide with a ten-years guarantee to surfaces of fill and tops of ramp foundations</t>
  </si>
  <si>
    <t>Damp Proofing</t>
  </si>
  <si>
    <t>2.1.7</t>
  </si>
  <si>
    <t>1000 gauge polythene sheet damp proof membrane: to floors: laid on blinded smooth finished hardcore bed with 300mm side and end laps to receive concrete floor bed (m/s) - measured net with no allowance for overlaps</t>
  </si>
  <si>
    <t>2.1.8</t>
  </si>
  <si>
    <t xml:space="preserve">Concrete ramps at slope not exceeding 1:20 </t>
  </si>
  <si>
    <t>Concrete work in substructure</t>
  </si>
  <si>
    <t>Plain concrete class 10 (mix 1:3:6)</t>
  </si>
  <si>
    <t>2.1.9</t>
  </si>
  <si>
    <t>50mm Thick surface blinding under ramp foundations</t>
  </si>
  <si>
    <t>In Situ concrete class 25, vibrated and reinforced as described, in:-</t>
  </si>
  <si>
    <t>2.1.10</t>
  </si>
  <si>
    <t xml:space="preserve">Construct concrete Ramp not exceeding 100mm </t>
  </si>
  <si>
    <t>Reinforcement</t>
  </si>
  <si>
    <t>2.1.11</t>
  </si>
  <si>
    <t>Fabric mesh reinforcement to ramps</t>
  </si>
  <si>
    <t>Sawn formwork to:-</t>
  </si>
  <si>
    <t>2.1.12</t>
  </si>
  <si>
    <t xml:space="preserve">Horizontal sides of ramp foundations </t>
  </si>
  <si>
    <t>2.1.13</t>
  </si>
  <si>
    <t>Edges of 100mm high ramp floor slab</t>
  </si>
  <si>
    <t>Foundation walling</t>
  </si>
  <si>
    <t>Plinths</t>
  </si>
  <si>
    <t>2.1.14</t>
  </si>
  <si>
    <t>12 mm thick cement : sand (1:3) render to plinth</t>
  </si>
  <si>
    <t>2.1.15</t>
  </si>
  <si>
    <t>Prepare and apply one priming coat and two coats of black bituminous paint on rendered plinths</t>
  </si>
  <si>
    <t>STRUCTURAL FRAME</t>
  </si>
  <si>
    <t>CHS steel column installation to Support the roof at the Verendah</t>
  </si>
  <si>
    <t>2.2.1</t>
  </si>
  <si>
    <t>CHS100x3mm Steel columns supporting roof at the verendah</t>
  </si>
  <si>
    <t>Nr</t>
  </si>
  <si>
    <t>Roofing</t>
  </si>
  <si>
    <t>2.2.2</t>
  </si>
  <si>
    <t>Supplying &amp; fixing of gauge 28 pre-painted Super Five IT4 profiled roofing sheets ( 0.32mm ) of approved colour: attached to wooden purlins ( measured separately) and rubber caping to tops of nails</t>
  </si>
  <si>
    <t>2.2.3</t>
  </si>
  <si>
    <t xml:space="preserve">Supplying &amp; fixing of Gypsum Ceiling baord including; Channels GCS 52mm*10ft (Drywall Metal Profile) Gypsum Board Hada 4ftx8ftx9mm (Drywall for Ceiling),Gypsum Stud GCS 2.8mx52mm, Gyproc Gypsum Board 9mm, Gypsum Cornice GC01C 4Inch, Moulding Cornice Panel Moulding Stucco Decoration 2 m Orac Decor CX111 AXXENT,Gyproc Gypsum Filler 25kg, Gypsum Drywall Screws 1Inch×1000pcs, Plain PVC Laminated Gypsum Board with Waterproof and Fireproof Features
</t>
  </si>
  <si>
    <t>2.2.4</t>
  </si>
  <si>
    <t>Supplying &amp; fixing Gauge 28 prepainted ridge cap; 650mm girth (average) in position complete with all necessary roofing screws, roofing nails or hooks as required.</t>
  </si>
  <si>
    <t>m</t>
  </si>
  <si>
    <t>Valance/Barge Board</t>
  </si>
  <si>
    <t>2.2.6</t>
  </si>
  <si>
    <t>Wooden fascia boards bolted to edges of rafters: all complete with approved as specified and as per the scope of work.</t>
  </si>
  <si>
    <t>DOORS &amp; WINDOWS</t>
  </si>
  <si>
    <t>Note: All doors to be supplied and fixed as per the details provided. All iron Mongery that has not been measured separately shall be priced together with the corresponding door.</t>
  </si>
  <si>
    <t>2.3.1</t>
  </si>
  <si>
    <t>Steel doors to fit structural opening size 1100mm x 2200mm high: RHS steel frame 40mm x 40mm x 2mm, Painted with 2 coats of antirust paint
&amp; one coat of enamel paint, 180 D Opening, 2mm casement metal pane, with Burglar proofing with RHS 25mmx25mmx2mm Vertical steel bars at equal intervals welded to frames on the enterior side. Ironmongry stainless steel pull-push bar handle, 0.5mm thick steel louvers at top welded to RHS frame. Louver to be covered with approved mosquito net.</t>
  </si>
  <si>
    <t>Painting and Decorating: Prepare and apply two coats of brown rust inhibiting primer finished with one coats of emanel paint of approved colur on metal:-</t>
  </si>
  <si>
    <t>2.3.2</t>
  </si>
  <si>
    <t>Surfaces steel plated doors and steel frames</t>
  </si>
  <si>
    <t>Purpose made steel casement windows manufactured from standard: manufacture, assemble and deliver to site: Supply and fix ironmongery comprising approved hinges, stays, fasteners to opening lights: frames drilled, plugged and screwed or built into walling: one coat red oxide primer before delivery.</t>
  </si>
  <si>
    <t>2.3.3</t>
  </si>
  <si>
    <t>Window 1000mmx1200mm. door Frame material is LTZ steel frame 40mmx40mmx2mm, Painted with 2 coats of antirust paint &amp; one coat of enamel paint glased with 5mm thick clear glass. Bugler proofing is  RHS 25mmx25mmx2 mm steel bars wended to frames at equal spacing behind glazings on the interior side and 0.5mm thick steel louvers welded to RHS frame. Louver to be covered with approved mosquito net. Ironmongry stainless steel pull-push bar handle.</t>
  </si>
  <si>
    <t>FINISHES</t>
  </si>
  <si>
    <t>Floor Finishes</t>
  </si>
  <si>
    <t>2.4.1</t>
  </si>
  <si>
    <t xml:space="preserve">100mm thick ground floor slab (rooms &amp; Verandah) C-20 concrete (1:1.5:3) reinforced A142 BRC  layed on 1000 gauge DPM ployethene membrane </t>
  </si>
  <si>
    <t>Cement and sand (1:3) screeds and pavings: one coat: steel trowel finish: laid on concrete</t>
  </si>
  <si>
    <t>2.4.2</t>
  </si>
  <si>
    <t>50mm thick screeding</t>
  </si>
  <si>
    <t>2.4.3</t>
  </si>
  <si>
    <t>300mm x 10mm rendered skirt, 15mm thick cement sand plaster (1:4), with steel trowelled, finish with 3 coats of bituminous paint</t>
  </si>
  <si>
    <t>External walls: 15mm thick cement sand plaster (1:4), with steel trowelled finish.
Paint: 1 coat of emulsion under coat on all walls. For interior walls, finish with 3 coats of matte vinyl paint in soft white. For exterior walls, finish with 3 coats of emulsion weather guard paint in smoked grey</t>
  </si>
  <si>
    <t>2.4.4</t>
  </si>
  <si>
    <t>External wall rendering and paint, 15mm thick cement sand plaster (1:4), with steel trowelled finish, Paint: 1 coat of emulsion under coat, finish with 3 coats of emulsion weatherguard paint in smoked grey</t>
  </si>
  <si>
    <t>2.4.5</t>
  </si>
  <si>
    <t>Internal: Thorougly clean any dirts on wall surfaces, fill up any worn out spot and or seal any crack, Paint: 1 coat of emulsion under coat, finish with 3 coats of matte vinyl paint in soft white</t>
  </si>
  <si>
    <t xml:space="preserve">Rain water goods </t>
  </si>
  <si>
    <t>2.4.6</t>
  </si>
  <si>
    <t xml:space="preserve">Supply and installation of 75mm x 3mm thick  PVC pipe each 3.5m including all necessay fittings(elbows, and  downpipe clips) </t>
  </si>
  <si>
    <t>2.4.7</t>
  </si>
  <si>
    <t>Supply and fix 150mm x 3mm PVC gutter with all the accessories (gutter clips, gutter connecters, outlets, elbows and end caps.</t>
  </si>
  <si>
    <t>BILL NO. 3</t>
  </si>
  <si>
    <t>BOQ -KHOR GHANA PHCU STORE REHABILITATION (NORMAL SOIL)</t>
  </si>
  <si>
    <t xml:space="preserve">Floor Repair </t>
  </si>
  <si>
    <t>3.1.1</t>
  </si>
  <si>
    <t>Remove the exiting floor screed/ concrete layer and dispose off.</t>
  </si>
  <si>
    <t>3.1.2</t>
  </si>
  <si>
    <t>3.1.3</t>
  </si>
  <si>
    <t>ROOF AND RAIN WATER DISPOSAL</t>
  </si>
  <si>
    <t>Roof Covering</t>
  </si>
  <si>
    <t>3.2.1</t>
  </si>
  <si>
    <t>Supplying &amp; fixing of gauge 28 pre-painted Super Five IT4 profiled roofing sheets ( 0.32mm ) of approved colour: fixed with J-bolts to 100 x 50 x 2mm zed purlins ( measured separately) and rubber caping to tops of bolts</t>
  </si>
  <si>
    <t>3.2.2</t>
  </si>
  <si>
    <t>Wooden fascia boards nailed to edges of rafters: all complete with approved as specified and as per Drawing.</t>
  </si>
  <si>
    <t>DOORS and WINDOWS</t>
  </si>
  <si>
    <t>Note: All doors to be supplied and fixed as per the details and schedule provided. All iron Mongery that has not been measured separately shall be priced together with the corresponding door.</t>
  </si>
  <si>
    <t>3.2.3</t>
  </si>
  <si>
    <t>Steel door to fit structural opening size 100mm x 2100mm high: RHS steel frame 40mm x 40mm x 2mm, Painted with 2 coats of antirust paint
&amp; one coat of enamel paint, 180D Opening, 2mm casement metal pane, with Burglar proofing with RHS 25mm x 25mm x 2mm Vertical steel bars at equal intervals welded to frames on the enterior side. Ironmongry stainless steel pull-push bar handle, 0.5mm thick steel louvers at top welded to RHS frame. Louver to be covered with approved mosquito mesh.</t>
  </si>
  <si>
    <t>Painting and Decorating</t>
  </si>
  <si>
    <t>Prepare and apply two coats of brown rust inhibiting primer finished with two coats of white matt oil paint on metal:-</t>
  </si>
  <si>
    <t>3.2.4</t>
  </si>
  <si>
    <t>WINDOWS</t>
  </si>
  <si>
    <t>Purpose made steel casement windows manufactured from standard strong Z sections: manufacture, assemble and deliver to site: Supply and fix ironmongery comprising approved hinges, stays, fasteners to opening lights: frames drilled, plugged and screwed or built into walling: one coat red oxide primer before delivery.</t>
  </si>
  <si>
    <t>Supply and fix the following</t>
  </si>
  <si>
    <t>3.2.5</t>
  </si>
  <si>
    <t>W 1000x1300mm. door Frame material is LTZ steel frame 40mm x 40mm x 2mm, Painted with 2 coats of antirust paint &amp; one coat of enamel paint glased with 2mm thick clear glass. Bugler proofing is  RHS 25 X 25 X 2 mm steel bars wended to frames atequal spacing behind glazings on the interior side and 0.5mm thick steel louvers welded to RHS frame. Louver to be covered with approved mosquito net. Ironmongry stainless steel pull-push bar handle</t>
  </si>
  <si>
    <t>Wall Finishes</t>
  </si>
  <si>
    <t>Internal and external Walls: 15mm thick cement sand plaster and rendering respectively (1:4), with steel trowelled finish.
Paint: 1 coat of emulsion under coat on all walls. For interior walls, finish with 3 coats of matte vinyl paint in soft white. For exterior walls, finish with 3 coats of emulsion weatherguard paint in smoked grey</t>
  </si>
  <si>
    <t>3.3.1</t>
  </si>
  <si>
    <t>External wall rendering and paint, 15mm thick cement sand plaster (1:4), with steel trowelled finish, Paint: 1 coat of emulsion under coat, finish with 3 coats of emulsion wather guard paint in smoked grey</t>
  </si>
  <si>
    <t>3.3.2</t>
  </si>
  <si>
    <t>Internal wall plastering and paint, 15mm thick Cement/lime putty/sand (1:2:9), with steel trowelled finish, Paint: 1 coat of emulsion under coat, finish with 3 coats of matte vinyl paint in soft white</t>
  </si>
  <si>
    <t>3.3.3</t>
  </si>
  <si>
    <t>300mm rendered skirt, 15mm thick cement sand plaster (1:4), with steel trowelled, finish with 3 coats of bituminous paint</t>
  </si>
  <si>
    <t>BILL NO. 4</t>
  </si>
  <si>
    <t>CONSTRUCTION OF CHAIN-LINK FENCE (50MX50M) WITH VEHICULAR GATE AT  KHORGHANA PHCU</t>
  </si>
  <si>
    <t xml:space="preserve">Notes: </t>
  </si>
  <si>
    <t>1. Chainlink fence all around the site- Approx. 200 metres</t>
  </si>
  <si>
    <t xml:space="preserve">2. 3,800mm wide x 2,000mm high vehicular gate with intergral  1000mm wide x 1900 mm high  pedestrian gate </t>
  </si>
  <si>
    <t>Chainlink  fencing</t>
  </si>
  <si>
    <t>4. 1</t>
  </si>
  <si>
    <t>4.1.1</t>
  </si>
  <si>
    <t xml:space="preserve">Excavate for  stub-columns  not exceeding 1000mm from ground level at maximum 2.3m centers (average depth 0.5m) </t>
  </si>
  <si>
    <t>4.1.2</t>
  </si>
  <si>
    <t>Remove and cart away from site surplus excavated material as directed</t>
  </si>
  <si>
    <t xml:space="preserve">Mass concrete </t>
  </si>
  <si>
    <t>Mass concrete blinding class 10 (1:3:6) :-</t>
  </si>
  <si>
    <t>4.2.1</t>
  </si>
  <si>
    <t>50mm thick strip base [100mm wide]</t>
  </si>
  <si>
    <t xml:space="preserve">Insitu concrete class 20 (1:1.5:3), vibrated in:- </t>
  </si>
  <si>
    <t>4.2.2</t>
  </si>
  <si>
    <t>Column bases and Sub-columns below ground level cost shall include necessary form work.</t>
  </si>
  <si>
    <t xml:space="preserve">Steel Angle columns posts </t>
  </si>
  <si>
    <t>Note: Rate for steel shall include all necessary welding, cutting, joining members, drilling holes and paint work</t>
  </si>
  <si>
    <t>All steel sections to be thoroughly cleaned and phosphatized to resist corrosion before receiving 2 undercoats of brown rust inhibiting primer, 2 oats of matt white oil paint and finished with 2 coats of premium quality oil based acrylic paint of approved colour</t>
  </si>
  <si>
    <t>4.3.1</t>
  </si>
  <si>
    <t>50x50x4mm Thick rolled steel angle column posts;  fixed into 500mm deep concrete bases (concrete bases measured separately) [Total of 87no. Angle posts each approx. 3.5m long]</t>
  </si>
  <si>
    <t>4.3.2</t>
  </si>
  <si>
    <t>50x50x4mm Extra steel angle bars for diagonal bracing  of corner/end posts, and posts at an interval of  every five posts or 12.5m  approximately 3650mm long each</t>
  </si>
  <si>
    <t>Steel angle coping/"Y" Crank</t>
  </si>
  <si>
    <t>4.3.3</t>
  </si>
  <si>
    <t>50x50x4mm thick rolled steel angle "Y" crank  welded on top of steel posts (measured separately)</t>
  </si>
  <si>
    <t>4.3.4</t>
  </si>
  <si>
    <t xml:space="preserve">40x40x3mm rolled steel angle top rail/cooping  </t>
  </si>
  <si>
    <t>4. 4</t>
  </si>
  <si>
    <t xml:space="preserve">Chain-link   and Razor wire </t>
  </si>
  <si>
    <t>4.4.1</t>
  </si>
  <si>
    <t>Supply and fix 2000mm high galvanised chain-link fencing (diamond wire mesh), Gauge 10 opening 50x50mm, wire 3mm, tied to steel heavy duty chain-link fencing fixed on steel angle columns and 2 No. bottom and intermidiate strand of Gauge 13, 3mm dia galvanized tension wire  at 1500mm centres (columns measured separately)</t>
  </si>
  <si>
    <t>4.4.2</t>
  </si>
  <si>
    <t>Supply and fix 2No. Strands of Galvanized plane tension wire fixed through 50x50x4mm steel angle posts</t>
  </si>
  <si>
    <t xml:space="preserve">Razor wire on top of chain-link fence </t>
  </si>
  <si>
    <t>4.4.3</t>
  </si>
  <si>
    <t>450mm diameter Razor wire mounted on top of chain-link</t>
  </si>
  <si>
    <t>4.4.4</t>
  </si>
  <si>
    <t>Supply and fix 3No. Strands of Galvanized plane tension wire fixed through 50x50x4mm "Y" crank steel angle bars (steel angle bars measured with razor wire above).</t>
  </si>
  <si>
    <t>4. 5</t>
  </si>
  <si>
    <t>GATE</t>
  </si>
  <si>
    <t xml:space="preserve">Gate Columns </t>
  </si>
  <si>
    <t>4.5.1</t>
  </si>
  <si>
    <t>Excavation of pits 750mm x 750mm x 1000mm n.e 1500mm depth from levelled ground  for 300mmx300mm reinforced concrete Gate columns( maximum 1.0m excavation)</t>
  </si>
  <si>
    <t>4.5.2</t>
  </si>
  <si>
    <t xml:space="preserve">Backfill around the column footing </t>
  </si>
  <si>
    <t>4.5.3</t>
  </si>
  <si>
    <t>4.5.4</t>
  </si>
  <si>
    <t xml:space="preserve">50mm thick blinding under Gate column footings with plain cement concrete (PCC)  class C-10 (1:3:6)  </t>
  </si>
  <si>
    <t>4.5.5</t>
  </si>
  <si>
    <t>750mmx750mmx250mm  pad footing concrete class C-20 (1:1.5:3).</t>
  </si>
  <si>
    <t>4.5.6</t>
  </si>
  <si>
    <t xml:space="preserve">300mmx300mm column, concrete class C-20 (1:1.5:3) </t>
  </si>
  <si>
    <t xml:space="preserve">High tensile steel reinforcement to B.S. 4461 in structural concrete work including cutting, bending, hoisting, fixing, tying  wire and spacing blocks </t>
  </si>
  <si>
    <t>4.5.7</t>
  </si>
  <si>
    <t xml:space="preserve">8Y12 in footing pads rebars @225mm c/c </t>
  </si>
  <si>
    <t>Kg</t>
  </si>
  <si>
    <t>4.5.8</t>
  </si>
  <si>
    <t>4Y12 in gate  column rebar .</t>
  </si>
  <si>
    <t>4.5.9</t>
  </si>
  <si>
    <t xml:space="preserve">R8 links/stirrups @ 150mm centers in gate column </t>
  </si>
  <si>
    <t xml:space="preserve">Gate Column Finishes </t>
  </si>
  <si>
    <t>4.5.10</t>
  </si>
  <si>
    <t>Rendering and paint, 15mm thick cement sand rendering (1:3), with steel trowelled finish, Paint: 2 coats of emulsion under coat, finish with 2 coats of emulsion weather guard paint in smoked grey</t>
  </si>
  <si>
    <t xml:space="preserve">Grilled Gate </t>
  </si>
  <si>
    <t>Supply, fabricate and fix 3800mm wide and 2000mm high double leafed grilled gate, with 1000mm wide by 1900mm high Pedestrian access embedded on one leaf. Gate of 25x25x2mm thick intermediate vertical SHS bars fixed to 60x40x3mm RHS external frame and 40x40x3mm SHS middle stile;  "Y" Crank welded to the top of the gate to hold 3 lines of tension wire and Razor wire including all necessary acessories (anchorages to the columns, heavy duty hinges, bottom lock and its socket, barrel locks etc.) shall be installed to Engineer's satisfaction.  (Rates shall include for painting with two coats of primer and two finishing coats of approved enemal  paint.</t>
  </si>
  <si>
    <t>Ea</t>
  </si>
  <si>
    <t>BILL NO. 5</t>
  </si>
  <si>
    <t>REHABILITATION  OF I BLOCK OF  3 STANCES VIP LATRINE AT KHOR GHANA PHCU</t>
  </si>
  <si>
    <t>5A. 1</t>
  </si>
  <si>
    <t>Excavation and Earthwork (Provisional)</t>
  </si>
  <si>
    <t>5A.1.1</t>
  </si>
  <si>
    <t>Site clearance and removal of debris from site as directed (10m by 6m)</t>
  </si>
  <si>
    <t>Curtain Wall and Access Ramps</t>
  </si>
  <si>
    <t>5A.1.2</t>
  </si>
  <si>
    <t>Excavate loose top soil average 200 deep from ground level and wheel and deposit on site as directed.</t>
  </si>
  <si>
    <t>5A.1.3</t>
  </si>
  <si>
    <t>Excavate in soft material for ramp trenches not exceeding 600mm depth.</t>
  </si>
  <si>
    <t>Disposal of surplus spoils</t>
  </si>
  <si>
    <t>5A.1.7</t>
  </si>
  <si>
    <t>Load and cart away surplus material from site to an approved dumping site.</t>
  </si>
  <si>
    <t>Selected filling</t>
  </si>
  <si>
    <t>5A.1.8</t>
  </si>
  <si>
    <t>200mm Thick hardcore fillings compacted in layers not exceeding 100mm  deep and well watered under lobby ground slab and ramps.</t>
  </si>
  <si>
    <t>5A.1.9</t>
  </si>
  <si>
    <t>500mm Thick compacted selected fill to grade natural soil</t>
  </si>
  <si>
    <t xml:space="preserve">Damp proof membrane </t>
  </si>
  <si>
    <t>5A.1.10</t>
  </si>
  <si>
    <t>1000 gauge polythene or other equal and approved damp proof membrane laid under surface bed with 300mm side  and end laps (measured net- allow for laps)</t>
  </si>
  <si>
    <t xml:space="preserve">Plain concrete class 10 (mix 1:3:6) </t>
  </si>
  <si>
    <t>5A.1.11</t>
  </si>
  <si>
    <t>50mm Thick surface blinding under strip foundation and bottom pit</t>
  </si>
  <si>
    <t>5A.1.13</t>
  </si>
  <si>
    <t>Ditto for ramps</t>
  </si>
  <si>
    <t xml:space="preserve">Insitu concrete class 25/20, vibrated and reinforced as described,  in:- </t>
  </si>
  <si>
    <t>5A.1.14</t>
  </si>
  <si>
    <t>Foundation strip (250mm thick, C20)</t>
  </si>
  <si>
    <t>5A.1.15</t>
  </si>
  <si>
    <t>100mm thick ground floor slab  on the walk way (C20)</t>
  </si>
  <si>
    <t>5A.1.16</t>
  </si>
  <si>
    <t>Ramp (minimum 100mm thick, C20)</t>
  </si>
  <si>
    <t xml:space="preserve">200mmx200mm ground beam at the curtain wall </t>
  </si>
  <si>
    <t>Reinforcement for Substructure</t>
  </si>
  <si>
    <t xml:space="preserve">High tensile steel reinforcement to B.S. 4461 in structural  concrete work including cutting, bending, hoisting, fixing, tying  wire and spacing blocks </t>
  </si>
  <si>
    <t>5A.1.17</t>
  </si>
  <si>
    <t>8 mm diameter bars</t>
  </si>
  <si>
    <t>kg</t>
  </si>
  <si>
    <t>5A.1.18</t>
  </si>
  <si>
    <t>12 mm diameter bars</t>
  </si>
  <si>
    <t>Mesh reinforcement ; B.S. 4483  Ref A98 weighing 1.54 kgs per square meter including bends, tying wire and spacing blocks</t>
  </si>
  <si>
    <t>5A.1.19</t>
  </si>
  <si>
    <t>Fabric mesh reinforcement for ground floor, and  ramp slab</t>
  </si>
  <si>
    <t xml:space="preserve">Horizontal  sides of foundation strip </t>
  </si>
  <si>
    <t>5A.1.20</t>
  </si>
  <si>
    <t>Horizontal  sides of ground beams and floor slabs</t>
  </si>
  <si>
    <t>5A.1.21</t>
  </si>
  <si>
    <t>Edge of ramps</t>
  </si>
  <si>
    <t>Plinth Walling</t>
  </si>
  <si>
    <t>Solid concrete block walling (mix 1:3:6); bedded, load bearing 7N/mm², jointed  and pointed in cement sand (1:3) mortar; reinforced with hoop iron after every alternate course.</t>
  </si>
  <si>
    <t>200mm thick solid block plinth wall</t>
  </si>
  <si>
    <t>Damp proof course</t>
  </si>
  <si>
    <t>5A.1.22</t>
  </si>
  <si>
    <t>1200 gauge polythene or other equal and approved damp proof membrane laid under 150mm thick walls</t>
  </si>
  <si>
    <t>Plastering and Painting</t>
  </si>
  <si>
    <t>5A.1.23</t>
  </si>
  <si>
    <t xml:space="preserve">12 mm thick cement : sand (1:3) plaster to walling </t>
  </si>
  <si>
    <t xml:space="preserve"> 5A. 2</t>
  </si>
  <si>
    <t xml:space="preserve">SUPERSTRUCTURE </t>
  </si>
  <si>
    <t>Walling</t>
  </si>
  <si>
    <t>5A. 2.1</t>
  </si>
  <si>
    <t>200mm Thick walls for curtain and atleast 1.7m high from finished floor(FF)</t>
  </si>
  <si>
    <t>Internal and external Walls: 15mm thick cement sand plaster, with steel trowelled finish.
Paint: 1 coat of emulsion under coat on all walls. For interior walls, finish with 3 coats of matte vinyl paint in soft white. For exterior walls, finish with 3 coats of emulsion wather guard paint in smoked grey</t>
  </si>
  <si>
    <t>5A. 2.2</t>
  </si>
  <si>
    <t>Internal wall plastering and painting</t>
  </si>
  <si>
    <t>5A. 2.3</t>
  </si>
  <si>
    <t>External wall rendering and painting</t>
  </si>
  <si>
    <t>5A. 2.4</t>
  </si>
  <si>
    <t xml:space="preserve">Curtain Wall rendering and paniting </t>
  </si>
  <si>
    <t>5A.3</t>
  </si>
  <si>
    <t xml:space="preserve">ROOF AND RAIN WATER DISPOSAL </t>
  </si>
  <si>
    <t>Roof repair.</t>
  </si>
  <si>
    <t>5A.3.1</t>
  </si>
  <si>
    <t>Contractor to allow for removal and  disposal of existing roof cover and structure as directed by the supervisor.</t>
  </si>
  <si>
    <t>LS</t>
  </si>
  <si>
    <t xml:space="preserve">Supply, fabricate and fix roof structure with mahagony wood sized to fit existing structure. (Rates inclusive of nails, hoop iron at joints, cutting and application of creoasote or other approved wood presevative on the timber surfaces in two coats)
</t>
  </si>
  <si>
    <t>5A.3.2</t>
  </si>
  <si>
    <t>100x50mm wall plate, surficiently secured to the wall  with 20 SWG hoop iron of 25mm wide.</t>
  </si>
  <si>
    <t>5A.3.3</t>
  </si>
  <si>
    <t xml:space="preserve">100x50mm rafters @ maxi 2.0m c/c </t>
  </si>
  <si>
    <t>5A.3.4</t>
  </si>
  <si>
    <t>75x50mm purlins @ 0.8m c/c</t>
  </si>
  <si>
    <t>5A.3.5</t>
  </si>
  <si>
    <t>25x200mm Wooden fascia board (pine timber)</t>
  </si>
  <si>
    <t>5A.3.6</t>
  </si>
  <si>
    <t>Wooden fascia board paint, 1 coat of emulsion under coat &amp; 3 coats of oil based gloss white paint</t>
  </si>
  <si>
    <t>5A.3.7</t>
  </si>
  <si>
    <t>Supplying &amp; fixing of gauge 28 pre-painted Super Five IT4 profiled roofing sheets ( 0.32mm ) of approved colour: fixed with roofing nails to 75x50mm timber purlins  ( measured separately) and rubber caping to tops of nails.</t>
  </si>
  <si>
    <t>Rain Water Disposal</t>
  </si>
  <si>
    <t>Supply and fix rain water system to manufacturer's  instructions.  </t>
  </si>
  <si>
    <t>5A.3.8</t>
  </si>
  <si>
    <t>110mm, 3mm thick PVC gutter</t>
  </si>
  <si>
    <t>5A.3.9</t>
  </si>
  <si>
    <t>Rainwater outlets with nozzle for 100mm rainwater down pipe outlet.</t>
  </si>
  <si>
    <t>Supply and installation of 75mm x 4mm thick  PVC pipe including all necessay fittings.</t>
  </si>
  <si>
    <t>5A.3.10</t>
  </si>
  <si>
    <t>500L Plastic tank including plumbing work (pipe connections and taps)</t>
  </si>
  <si>
    <t>lump sum</t>
  </si>
  <si>
    <t>5A.3.11</t>
  </si>
  <si>
    <t>Water tank concrete plinth construction including supply and installation of all materials and labour</t>
  </si>
  <si>
    <t>5A.3.12</t>
  </si>
  <si>
    <t>Soak pit construction including supply and installation of all materials and labour</t>
  </si>
  <si>
    <t>5A. 4</t>
  </si>
  <si>
    <t>DOORS, WINDOWS, FINISHES, PLUMBING</t>
  </si>
  <si>
    <t>Doors</t>
  </si>
  <si>
    <t>5A.4.1</t>
  </si>
  <si>
    <t>Steel doors to fit structural opening size 800mm x 2000mm high: RHS steel frame 40mm x 40mm x 2mm, Painted with 2 coats of antirust paint
&amp; one coat of enamel paint, 180D opening, 2mm casement metal panel.</t>
  </si>
  <si>
    <t>Windows</t>
  </si>
  <si>
    <t>5A.4.2</t>
  </si>
  <si>
    <t>200x500mm steel ventilators, RHS steel frame 40x40x2mm painted with 2 coats of antirust paint &amp; one coat of enamel paint with steel louvers and mosquito wire mesh fixed internally. Painted with 2 coats of antirust paint
&amp; one coat of enamel paint</t>
  </si>
  <si>
    <t xml:space="preserve">Finshes </t>
  </si>
  <si>
    <t>Floor finishes</t>
  </si>
  <si>
    <t>Insitu cement and sand (1:3) screed</t>
  </si>
  <si>
    <t>5A. 4.3</t>
  </si>
  <si>
    <t>50mm thick screed for floor and ramp</t>
  </si>
  <si>
    <t xml:space="preserve">Miscellaneous </t>
  </si>
  <si>
    <t>5A. 4.4</t>
  </si>
  <si>
    <t>Handrails for length of ramps on both sides,
CHS 40mm dia. and 2 mm thickness, painted with 2 coats of antirust paint and 1 coat of enamel paint.</t>
  </si>
  <si>
    <t>Pairs</t>
  </si>
  <si>
    <t>Plumbing installations</t>
  </si>
  <si>
    <t>5A. 4.5</t>
  </si>
  <si>
    <t>Well finished squat hole with foot rest</t>
  </si>
  <si>
    <t>5A. 4.6</t>
  </si>
  <si>
    <t>100mm diameter 3mm thick  PVC Vent-pipe including fly screen.</t>
  </si>
  <si>
    <t>BILL NO. 6</t>
  </si>
  <si>
    <t>REHABILITATION  OF I BLOCK OF  2 STANCES VIP LATRINE AT KHOR GHANA &amp; KAABI PHCU</t>
  </si>
  <si>
    <t>6A. 1</t>
  </si>
  <si>
    <t>6A.1.1</t>
  </si>
  <si>
    <t>6A.1.2</t>
  </si>
  <si>
    <t>6A.1.3</t>
  </si>
  <si>
    <t>Excavate in soft material for curtain wall ramp trenches not exceeding 600mm depth.</t>
  </si>
  <si>
    <t>6A.1.7</t>
  </si>
  <si>
    <t>6A.1.8</t>
  </si>
  <si>
    <t>6A.1.9</t>
  </si>
  <si>
    <t>6A.1.10</t>
  </si>
  <si>
    <t>6A.1.11</t>
  </si>
  <si>
    <t>6A.1.13</t>
  </si>
  <si>
    <t>6A.1.14</t>
  </si>
  <si>
    <t>6A.1.15</t>
  </si>
  <si>
    <t>6A.1.16</t>
  </si>
  <si>
    <t>6A.1.17</t>
  </si>
  <si>
    <t>6A.1.18</t>
  </si>
  <si>
    <t>6A.1.19</t>
  </si>
  <si>
    <t>6A.1.20</t>
  </si>
  <si>
    <t>6A.1.21</t>
  </si>
  <si>
    <t>Foundation Walling</t>
  </si>
  <si>
    <t>6A.1.22</t>
  </si>
  <si>
    <t>6A.1.23</t>
  </si>
  <si>
    <t>6A. 2</t>
  </si>
  <si>
    <t>6A. 2.1</t>
  </si>
  <si>
    <t>200mm Thick walls for curtain</t>
  </si>
  <si>
    <t>6A. 2.2</t>
  </si>
  <si>
    <t>6A. 2.3</t>
  </si>
  <si>
    <t>6A. 2.4</t>
  </si>
  <si>
    <t>6A.3</t>
  </si>
  <si>
    <t>6A.3.1</t>
  </si>
  <si>
    <t>6A.3.2</t>
  </si>
  <si>
    <t>6A.3.3</t>
  </si>
  <si>
    <t xml:space="preserve">100x50mm rafters @ maxi 1.5m c/c </t>
  </si>
  <si>
    <t>6A.3.4</t>
  </si>
  <si>
    <t>6A.3.5</t>
  </si>
  <si>
    <t>6A.3.6</t>
  </si>
  <si>
    <t>6A.3.7</t>
  </si>
  <si>
    <t>6A.3.8</t>
  </si>
  <si>
    <t>6A.3.9</t>
  </si>
  <si>
    <t>6A.3.10</t>
  </si>
  <si>
    <t>6A.3.11</t>
  </si>
  <si>
    <t>6A.3.12</t>
  </si>
  <si>
    <t>6A. 4</t>
  </si>
  <si>
    <t>6A.4.1</t>
  </si>
  <si>
    <t>6A.4.2</t>
  </si>
  <si>
    <t>6A. 4.3</t>
  </si>
  <si>
    <t>6A. 4.4</t>
  </si>
  <si>
    <t>Handrails for length of ramps on both sides,
CHS 40mm dia. and 2 mm thickness, painted with 2 coats of antirust paint and 1 coat of enamel paint</t>
  </si>
  <si>
    <t>6A. 4.5</t>
  </si>
  <si>
    <t>6A. 4.6</t>
  </si>
  <si>
    <t>BILL NO. 7</t>
  </si>
  <si>
    <t>BoQ 3-STANCE LATRINE AND WASHROOM ATTACHED NORMAL SOIL-NGOMBA &amp; KAABI PHCU</t>
  </si>
  <si>
    <t>SUBSTRUCTURE - 1 Latrine Block, 3 Stances and washroom attached</t>
  </si>
  <si>
    <t>7.1.1</t>
  </si>
  <si>
    <t>Site clearance and removal of debris from site as directed</t>
  </si>
  <si>
    <t>7.1.2</t>
  </si>
  <si>
    <t>Excavate loose top soil average 200 deep from ground level and wheel and deposit on site as directed</t>
  </si>
  <si>
    <t>7.1.3</t>
  </si>
  <si>
    <t xml:space="preserve">Manual-Mass excavation for latrine pit not exceeding 1.5m deep starting from Ground level </t>
  </si>
  <si>
    <t>7.1.4</t>
  </si>
  <si>
    <t>Ditto exceeding 1.5-3.0m depth starting from stripped level</t>
  </si>
  <si>
    <t>7.1.5</t>
  </si>
  <si>
    <t>Excavate in soft material for foundation trenches and column bases not exceeding 1.8m depth starting from stripped level and 60 cm wide</t>
  </si>
  <si>
    <t>7.1.6</t>
  </si>
  <si>
    <t>Excavate in soft material for ramp trenches not exceeding 600mm depth</t>
  </si>
  <si>
    <t>7.1.7</t>
  </si>
  <si>
    <t>7.1.8</t>
  </si>
  <si>
    <t>200mm Thick hardcore fillings compacted in layers not exceeding 100mm  deep and well watered under lobby ground slab and ramps</t>
  </si>
  <si>
    <t>7.1.9</t>
  </si>
  <si>
    <t>7.1.10</t>
  </si>
  <si>
    <t>7.1.11</t>
  </si>
  <si>
    <t>7.1.12</t>
  </si>
  <si>
    <t>Ditto for columns bases</t>
  </si>
  <si>
    <t>7.1.13</t>
  </si>
  <si>
    <t>7.1.14</t>
  </si>
  <si>
    <t>Foundation strip (250mm thick)</t>
  </si>
  <si>
    <t>7.1.15</t>
  </si>
  <si>
    <t>Intermediate beams (200mm thick)</t>
  </si>
  <si>
    <t>7.1.16</t>
  </si>
  <si>
    <t>Column Bases (250mm thick)</t>
  </si>
  <si>
    <t>7.1.17</t>
  </si>
  <si>
    <t>Columns (substructure)</t>
  </si>
  <si>
    <t>7.1.18</t>
  </si>
  <si>
    <t>150mm thick ground floor slab over the pit and 100mm on the walk way</t>
  </si>
  <si>
    <t>7.1.19</t>
  </si>
  <si>
    <t>Ground beams (300mm thick by 200mm wide)</t>
  </si>
  <si>
    <t>7.1.20</t>
  </si>
  <si>
    <t>Ramp (minimum 100mm thick)</t>
  </si>
  <si>
    <t>7.1.21</t>
  </si>
  <si>
    <t>100mm thick bottom pit slab of concrete reinforced with mesh</t>
  </si>
  <si>
    <t>7.1.22</t>
  </si>
  <si>
    <t>7.1.23</t>
  </si>
  <si>
    <t>10 mm diameter bars</t>
  </si>
  <si>
    <t>7.1.24</t>
  </si>
  <si>
    <t>7.1.25</t>
  </si>
  <si>
    <t>16 mm diameter bars</t>
  </si>
  <si>
    <t>Mesh reinforcement ; B.S. 4483  Ref A142 weighing 2.22 kgs per square meter including bends, tying wire and spacing blocks</t>
  </si>
  <si>
    <t>7.1.26</t>
  </si>
  <si>
    <t>Fabric mesh reinforcement for ground floor, ramp and bottom pit slab</t>
  </si>
  <si>
    <t>7.1.27</t>
  </si>
  <si>
    <t>Horizontal  sides of Intermediate beam 200x200-Axes A&amp;B)@-1.4</t>
  </si>
  <si>
    <t>7.1.28</t>
  </si>
  <si>
    <t>7.1.29</t>
  </si>
  <si>
    <t>7.1.30</t>
  </si>
  <si>
    <t>7.1.31</t>
  </si>
  <si>
    <t>200mm Thick walling for pit</t>
  </si>
  <si>
    <t>7.1.32</t>
  </si>
  <si>
    <t>200mm thick plinth</t>
  </si>
  <si>
    <t>7.1.33</t>
  </si>
  <si>
    <t>Sundries</t>
  </si>
  <si>
    <t>7.1.34</t>
  </si>
  <si>
    <t>Allow for making squat hole openings in 150 mm slab</t>
  </si>
  <si>
    <t>nr</t>
  </si>
  <si>
    <t>7.1.35</t>
  </si>
  <si>
    <t>Ditto for making 600 x600 mm openings in 150 mm slab for manhole.</t>
  </si>
  <si>
    <t>SUPERSTRUCTURE - 1 Latrine Block, 3 Stances and washroom attached</t>
  </si>
  <si>
    <t>7.2.1</t>
  </si>
  <si>
    <t>Reinforced Concrete</t>
  </si>
  <si>
    <t xml:space="preserve">Insitu concrete class 25/20 , vibrated and reinforced as described, in:- </t>
  </si>
  <si>
    <t>7.2.2</t>
  </si>
  <si>
    <t>Ring beam</t>
  </si>
  <si>
    <t>7.2.3</t>
  </si>
  <si>
    <t>Columns (superstructure)</t>
  </si>
  <si>
    <t>7.2.4</t>
  </si>
  <si>
    <t>7.2.5</t>
  </si>
  <si>
    <t>Formwork</t>
  </si>
  <si>
    <t>Formwork in sawn finish at any level to:-</t>
  </si>
  <si>
    <t>7.2.6</t>
  </si>
  <si>
    <t xml:space="preserve">Sides and soffits of ring beams </t>
  </si>
  <si>
    <t>7.2.7</t>
  </si>
  <si>
    <t>Columns C1 &amp;C2</t>
  </si>
  <si>
    <t>Damp proof Course</t>
  </si>
  <si>
    <t>Three- ply bituminous felt damp proof course bedded in cement and sand (1:3) mortar (measured nett allow for 300mm laps):-</t>
  </si>
  <si>
    <t>7.2.8</t>
  </si>
  <si>
    <t>150mm Thick walls for toilet and curtain</t>
  </si>
  <si>
    <t>ROOF AND RAIN WATER DISPOSAL - 1 Latrine Block, 3 Stances and washroom attached</t>
  </si>
  <si>
    <t>Contractor to allow for hoisting and all angle brackets  or gusset plates, bolts,  cleats, fish tailing lugs, drilling holes and the likes for fixing members to position as per the details provided.</t>
  </si>
  <si>
    <t>Roof Construction</t>
  </si>
  <si>
    <t>Unframed mild steel including hoisting and fixing in position and including drilling holes, all necessary welding, bolts plates/gusset plates and other jointing whether or not specifically described herein or shown on the drawing and with one coat of red oxide primer after erection.(see the drawings)</t>
  </si>
  <si>
    <t>7.3.1</t>
  </si>
  <si>
    <t>100 x 50 x 2mm thick Z-purlins securely fixed onto the steel trusses (MS) at 900mm c/c spacing including all the welding, straining, surface preparation and hoisting into position</t>
  </si>
  <si>
    <t>7.3.2</t>
  </si>
  <si>
    <t xml:space="preserve">16mm diam anchor bolts L=250 to be welded on steel </t>
  </si>
  <si>
    <t>7.3.3</t>
  </si>
  <si>
    <t>240x150x6mm plate (fillet weld of 6mm thick) welded to the truss and column</t>
  </si>
  <si>
    <t>7.3.4</t>
  </si>
  <si>
    <t>100x60x3mm RHS Rafter/top chord including all the welding, straining, surface preparation and hoisting into position</t>
  </si>
  <si>
    <t>100x60x3mm RHS Tie beam/bottom chord including all the welding, straining, surface preparation and hoisting into position</t>
  </si>
  <si>
    <t>7.3.5</t>
  </si>
  <si>
    <t>Supplying &amp; fixing of gauge 28 pre-painted Super Five IT4 profiled roofing sheets ( 0.5mm ) of approved colour: fixed with J-bolts to 100 x 50 x 2mm zed purlins ( measured separately) and rubber caping to tops of bolts</t>
  </si>
  <si>
    <t>Supply and fix rain water system including the all accessories  required to manufacturer's  instructions.  </t>
  </si>
  <si>
    <t>7.3.6</t>
  </si>
  <si>
    <t>250x350 GMS 2mm thick gutter on both sides of the roof eave</t>
  </si>
  <si>
    <t>7.3.7</t>
  </si>
  <si>
    <t>7.3.8</t>
  </si>
  <si>
    <t>1000L Plastic tank including plumbing work (pipe connections and taps)</t>
  </si>
  <si>
    <t>7.3.9</t>
  </si>
  <si>
    <t>7.3.10</t>
  </si>
  <si>
    <t>7.3.11</t>
  </si>
  <si>
    <t xml:space="preserve">Storm water drainage </t>
  </si>
  <si>
    <t>DOORS, WINDOWS, FINISHES, PLUMBING - 1 Latrine Block, 3 Stances and washroom</t>
  </si>
  <si>
    <t>7.4.1</t>
  </si>
  <si>
    <t>Door D1 90x237cm - RHS steel frame 40mm x 40 mm x 2mm painted with 2 coat of antirust paint and 1 coat of enamel paint with door leaf 180D opening made of 0.5mm flat metal pane with burglar proofing (RHS 25x25x2mm vertical steel bars at equal intervals welded to frame on the interior side. Louvers is 0.5mm thick welded at to  frame.</t>
  </si>
  <si>
    <t>7.4.2</t>
  </si>
  <si>
    <t>Door D2 110x237cm - RHS steel frame 40mm x 40 mm x 2mm painted with 2 coat of antirust paint and 1 coat of enamel paint with door leaf 180D opening made of 0.5mm flat metal pane with burglar proofing (RHS 25x25x2mm vertical steel bars at equal intervals welded to frame on the interior side. Louvers is 0.5mm thick welded at to  frame.</t>
  </si>
  <si>
    <t>7.4.3</t>
  </si>
  <si>
    <t>Door D3 100x210cm - RHS steel frame 40mm x 40 mm x 2mm painted with 2 coat of antirust paint and 1 coat of enamel paint with door leaf 180D opening made of 0.5mm flat metal pane with burglar proofing (RHS 25x25x2mm vertical steel bars at equal intervals welded to frame on the interior side. Louvers is 0.5mm thick welded at to  frame.</t>
  </si>
  <si>
    <t>7.4.4</t>
  </si>
  <si>
    <t xml:space="preserve"> 600x600mm high windows, RHS steel frame 40x40x2mm painted with 2 coats of antirust paint &amp; one coat of enamel paint with steel louvers</t>
  </si>
  <si>
    <t>Finishes</t>
  </si>
  <si>
    <t>7.4.5</t>
  </si>
  <si>
    <t xml:space="preserve">Internal and external Walls: 12mm thick cement sand plaster, with steel trowelled finish, as described to:- </t>
  </si>
  <si>
    <t>7.4.6</t>
  </si>
  <si>
    <t>Internal wall plaster</t>
  </si>
  <si>
    <t>7.4.7</t>
  </si>
  <si>
    <t>External wall plaster</t>
  </si>
  <si>
    <t>7.4.8</t>
  </si>
  <si>
    <t>Manhole Cover (supply and form concrete for 600x600x10mm RC cover)</t>
  </si>
  <si>
    <t>7.4.9</t>
  </si>
  <si>
    <t xml:space="preserve">PSN Seat attached with handrails support,  casted with concrete and finished with tiles with pvc corner strips (400mm x 300mm x 400mm). </t>
  </si>
  <si>
    <t>Supply and install handwash basin and 50l water bucket with its drainage (refer to hand wash details on the drawing)</t>
  </si>
  <si>
    <t>7.4.10</t>
  </si>
  <si>
    <t>7.4.11</t>
  </si>
  <si>
    <t>Handrails for length of ramps (on both sides</t>
  </si>
  <si>
    <t>7.4.12</t>
  </si>
  <si>
    <t>Vent-pipe</t>
  </si>
  <si>
    <t>Item</t>
  </si>
  <si>
    <t>BILL NO. 8</t>
  </si>
  <si>
    <t>CONSTUCTION OF PRIMARY HEALTH CARE UNIT AT NGOMBA AND KAABI</t>
  </si>
  <si>
    <t>SITE PREPARATION &amp; SUBSTRUCTURE</t>
  </si>
  <si>
    <t>8.1.1</t>
  </si>
  <si>
    <t>Site clearance and removal of debris from site as directed by the Engineer</t>
  </si>
  <si>
    <t>8.1.2</t>
  </si>
  <si>
    <t>Excavate loose top soil average 150mm deep from ground level, wheel and deposit away from site as directed</t>
  </si>
  <si>
    <t>8.1.3</t>
  </si>
  <si>
    <t>Excavate 800mm wide in soft material for strip foundation trenches not exceeding 1,500mm deep starting from stripped level</t>
  </si>
  <si>
    <t>8.1.4</t>
  </si>
  <si>
    <t>Return, fill and ram selected excavated material around  foundations</t>
  </si>
  <si>
    <t>Disposal of Surplus excavated materials</t>
  </si>
  <si>
    <t>8.1.5</t>
  </si>
  <si>
    <t>8.1.6</t>
  </si>
  <si>
    <t>400mm thick hardcore fillings compacted in layers with top surfaces well levelled</t>
  </si>
  <si>
    <t>8.1.7</t>
  </si>
  <si>
    <t>50mm thick sand blinding to surfaces of hardcore (Measured Separately)</t>
  </si>
  <si>
    <t>8.1.8</t>
  </si>
  <si>
    <t>1000 gauge polythene or other equal and approved damp proof membrane laid under surface bed with 300mm side  and end laps (measured net- allow for laps). Cost to include anti termite treatment.</t>
  </si>
  <si>
    <t>Anti-termite Treatment</t>
  </si>
  <si>
    <t>8.1.9</t>
  </si>
  <si>
    <t xml:space="preserve">Anti - termite treatment to building area, other excavated trenches and pits with "Aldrex 48" or other equal approved anti-termite solution in accordance with manufacturer's instructions and as directed by the IOM Engineer. </t>
  </si>
  <si>
    <t>Mass plain concrete class 15 (mix 1:3:6)</t>
  </si>
  <si>
    <t>8.1.10</t>
  </si>
  <si>
    <t>50mm Thick surface blinding under strip foundation</t>
  </si>
  <si>
    <t xml:space="preserve">Insitu concrete class 25, vibrated and reinforced as described,  in:- </t>
  </si>
  <si>
    <t>Foundation strip, column footing and ground beam</t>
  </si>
  <si>
    <t>8.1.11</t>
  </si>
  <si>
    <t>100mm thick ground floor slab, grade 20 RCC</t>
  </si>
  <si>
    <t xml:space="preserve">Reinforcement </t>
  </si>
  <si>
    <t>High tensile steel reinforcement to B.S. 4461 in structural  concrete work including cutting, bending, hoisting, fixing, tying  wire and spacing blocks as described to;</t>
  </si>
  <si>
    <t>8.1.12</t>
  </si>
  <si>
    <t>12mm bars to column footing, starter columns and ground beam</t>
  </si>
  <si>
    <t>8.1.13</t>
  </si>
  <si>
    <t>8mm mild steel bars links to starter columns and ground beam</t>
  </si>
  <si>
    <t>Mesh reinforcement ; B.S. 4483  Ref A98 cost shall include; bends, tying wire and spacing blocks</t>
  </si>
  <si>
    <t>8.1.14</t>
  </si>
  <si>
    <t>Fabric mesh reinforcement to ground floor  and ramp</t>
  </si>
  <si>
    <t>Vertical sides of column foundation and starter columns</t>
  </si>
  <si>
    <t>Edges of ground slab 75-150mm girth and ramps</t>
  </si>
  <si>
    <t>Foundation Plinth Wall</t>
  </si>
  <si>
    <t>8.1.15</t>
  </si>
  <si>
    <t>200mm Thick walling</t>
  </si>
  <si>
    <t>8.1.16</t>
  </si>
  <si>
    <t xml:space="preserve">12 mm thick cement : sand (1:3) plaster to plinth </t>
  </si>
  <si>
    <t>8.1.17</t>
  </si>
  <si>
    <t>Three coats of bituminous paint to plinth surfaces.</t>
  </si>
  <si>
    <t>8.1.18</t>
  </si>
  <si>
    <t>Damp proof courses: hessian based bituminous felt: bedded in cement and sand (1:4) mortar: 300mm laps.</t>
  </si>
  <si>
    <t>Splash Apron</t>
  </si>
  <si>
    <t>8.1.19</t>
  </si>
  <si>
    <t>Excavate strip foundation for apron depth n.e 900mm, 450mm wide</t>
  </si>
  <si>
    <t>8.1.20</t>
  </si>
  <si>
    <t>8.1.21</t>
  </si>
  <si>
    <t>Remove surplus excavated materials from site as dispose as may be directed</t>
  </si>
  <si>
    <t>8.1.22</t>
  </si>
  <si>
    <t>100mm thick foundation concrete to bottom of excavation-1:3:6</t>
  </si>
  <si>
    <t>8.1.23</t>
  </si>
  <si>
    <t>200mm thick c/s block wall bedded in 1:4 motar mix with hoop iron at every alternate course</t>
  </si>
  <si>
    <t>8.1.24</t>
  </si>
  <si>
    <t>150mm filling in imported materials, well watered and compacted</t>
  </si>
  <si>
    <t>8.1.25</t>
  </si>
  <si>
    <t>75mm thick grade 20 reinforced concrete in A98 BRC mesh on apron topping</t>
  </si>
  <si>
    <t>8.1.26</t>
  </si>
  <si>
    <t>20mm thick c/s screed on apron topping finished in steel float, mix 1:3</t>
  </si>
  <si>
    <t>8.1.27</t>
  </si>
  <si>
    <t>Sawn form work to sides of oversite apron concrete topping</t>
  </si>
  <si>
    <t xml:space="preserve">STRUCTURAL FRAME </t>
  </si>
  <si>
    <t xml:space="preserve">Insitu concrete class 25, vibrated and reinforced as described, in:- </t>
  </si>
  <si>
    <t>8.2.1</t>
  </si>
  <si>
    <t xml:space="preserve">Ring beams </t>
  </si>
  <si>
    <t>8.2.2</t>
  </si>
  <si>
    <t>Columns</t>
  </si>
  <si>
    <t>8.2.3</t>
  </si>
  <si>
    <t>8 mm diameter bars in columns and ring beam - stirrups</t>
  </si>
  <si>
    <t>8.2.4</t>
  </si>
  <si>
    <t>12 mm diameter bars in columns and ring beam</t>
  </si>
  <si>
    <t>8.2.5</t>
  </si>
  <si>
    <t>8.2.6</t>
  </si>
  <si>
    <t>Sides of columns</t>
  </si>
  <si>
    <t xml:space="preserve">WALLING </t>
  </si>
  <si>
    <t>External Walling</t>
  </si>
  <si>
    <t>8.2.7</t>
  </si>
  <si>
    <t xml:space="preserve">200mm Thick walls </t>
  </si>
  <si>
    <t>8.2.8</t>
  </si>
  <si>
    <t>150mm Thick walls</t>
  </si>
  <si>
    <t>8.2.9</t>
  </si>
  <si>
    <t>Allow for making 50mm openings in 200 mm thick wall</t>
  </si>
  <si>
    <t>ROOF AND RAIN WATER DISPOSAL(contractor to cost for steel or timber roof members but not both)</t>
  </si>
  <si>
    <t>Roof Construction(Steel Members)</t>
  </si>
  <si>
    <t>Structural steelwork grade 4.3C (factory primed) to be executed by an approved sub-contractor.</t>
  </si>
  <si>
    <t>8.3.1</t>
  </si>
  <si>
    <t>50 x 50 x 3mm Bottom chord, welded to the top of column</t>
  </si>
  <si>
    <t>8.3.2</t>
  </si>
  <si>
    <t>50 x 50 x 3mm Top chord welded with 6mm fillet welds to 40 x 40 x 3mm RHS internals (RHS internals measured separately)</t>
  </si>
  <si>
    <t>8.3.3</t>
  </si>
  <si>
    <t>50 x 50 x 3mm RHS internals welded with 6mm fillet welds to 50 x 50 x 3mm Bottom/top chords (Bottom and Top chords measured separately)</t>
  </si>
  <si>
    <t>8.3.4</t>
  </si>
  <si>
    <t>40x40x3mm RHS section bracings welded to trusses at each intersection; including necessary drilling holes welding/bolts and washers</t>
  </si>
  <si>
    <t>8.3.5</t>
  </si>
  <si>
    <t>100 x 50 x 2mm thick Z-purlins securely fixed onto the steel trusses (MS) including all the welding, straining, surface preparation and hoisting into position.</t>
  </si>
  <si>
    <t>8.3.6</t>
  </si>
  <si>
    <t>16mm diam anchor bolts L=250 to be welded on steel reinforcement</t>
  </si>
  <si>
    <t>8.3.7</t>
  </si>
  <si>
    <t>150x150x8mm plate (fillet weld of 6mm thick) welded to the truss and column</t>
  </si>
  <si>
    <t>8.3.8</t>
  </si>
  <si>
    <t>8.3.9</t>
  </si>
  <si>
    <t>Supplying &amp; fixing Gauge 28 prepainted ridge cap; 650mm girth (average) in position complete with all necessary roofing screws or hooks as required.</t>
  </si>
  <si>
    <t>8.3.10</t>
  </si>
  <si>
    <t xml:space="preserve">25x225mm high timber valance board / barge board bolted to 100 x 100 x 8mm thick mild steel plate with 4 No 12mm diameter bolts : plates welded to edges of rafters: all complete with approved wood preservative as specified. Painted with 1 coat of emulsion under coat and finished with 3 coats of an oil-based gloss paint in white </t>
  </si>
  <si>
    <t>8.3.11</t>
  </si>
  <si>
    <t>250 x 350 x 2mm galvnised metal sheet gutter welded on 40 x 25 x 2mm RHS; gutter sitting on 20 x 6mm thick metallic support bracket placed at 2000mm c/c</t>
  </si>
  <si>
    <t>8.3.12</t>
  </si>
  <si>
    <t>Extra over for shoe.</t>
  </si>
  <si>
    <t>8.3.13</t>
  </si>
  <si>
    <t>Ditto for rainwater outlets with nozzle for 80mm rainwater down pipe outlet.</t>
  </si>
  <si>
    <t>Ceilling</t>
  </si>
  <si>
    <t>8.3.14</t>
  </si>
  <si>
    <t>Construct a plastered ceiling using timbers of sizes 100x50mm attached to metallic roof struss by where necessary drilling and bolting the timber members to steel to ensure the suspended members are firmly holdup to its positions bofere plastering as aproved quality by IOM engineer, cost includes ceilling joists, branders, vertical and horizontal supports, metal lathe, connections etc. c/s mix 1:4</t>
  </si>
  <si>
    <t>DOORS AND WINDOWS</t>
  </si>
  <si>
    <t xml:space="preserve">DOORS </t>
  </si>
  <si>
    <t>Note: All doors to be supplied and fixed s per the details and schedule provided. All iron Mongery that has not been measured separately shall be priced together with the corresponding door.</t>
  </si>
  <si>
    <t>Steel Plated Doors</t>
  </si>
  <si>
    <t>8.4.1</t>
  </si>
  <si>
    <t>Mild steel plated single leaf door made out of cold rolled steel sections in 40x40x2mm SHS frame material, 25x25x2mm vertical SHS burglar welded internally, 0.5mm thick flat metal plate for shutter and 0.5mm thick louvers; thoroughly cleaned and phosphatized to resist corrosion before receiving  2 undercoats of anti-rust primer and one finishing coats of enamel paint on metal surfaces (D1 - Size: 1000x2700mm overall)</t>
  </si>
  <si>
    <t>8.4.2</t>
  </si>
  <si>
    <t>Two leaf door made out of  0.5mm thick mild steel plate welded to 40x40x2mm  SHS bars frames; fixed to 40x40x2mm thick mild steel SHS external frame; stainless steel  parliament hinges, door lock with pull - push bar handle. All metals surfaces thoroughly cleaned and phosphatized to resist corrosion before receiving  2 undercoats of anti-rust primer and one finishing coats of enamel paint on metal surfaces (D2 - Size: 1200x900mm overall)</t>
  </si>
  <si>
    <t>8.4.3</t>
  </si>
  <si>
    <t>Steel - Glazed windows</t>
  </si>
  <si>
    <t>Steel casement windows in 40x40x2mm RHS frames with and including burglars in 25x25x2mm vertical steel bars at equal interval welded to frames on the interior side, 0.5mm thick louvers fixed over with mosquito wire netting. thoroughly cleaned and phosphatized to resist corrosion before receiving  2 undercoats of anti-rust inhibiting primer and one finishing coats enamel paint to all metal surface. Cost includes window stays and fastners.</t>
  </si>
  <si>
    <t>8.4.4</t>
  </si>
  <si>
    <t>W1. 1500x1700mm. door Frame material is LTZ steel frame 40mm x 40mm x 2mm, Painted with 2 coats of antirust paint &amp; one coat of enamel paint glased with 5mm thick clear glass. Bugler proofing is  RHS 25 X 25 X 2 mm steel bars welded to frames at equal spacing behind glazings on the interior side and 0.5mm thick steel louvers welded to RHS frame. Louver to be covered with approved mosquito net. Ironmongry stainless steel pull-push bar handle</t>
  </si>
  <si>
    <t>8.4.5</t>
  </si>
  <si>
    <t>W2. 600x900mm door Frame material is LTZ steel frame 40mm x 40mm x 2mm, Painted with 2 coats of antirust paint &amp; one coat of enamel paint glased with 5mm thick clear glass. Ironmongry stainless steel pull-push bar handle</t>
  </si>
  <si>
    <t>8.4.6</t>
  </si>
  <si>
    <t>W3. 600x1500mm. door Frame material is LTZ steel frame 40mm x 40mm x 2mm, Painted with 2 coats of antirust paint &amp; one coat of enamel paint glased with 5mm thick clear glass. Bugler proofing is  RHS 25 X 25 X 2 mm steel bars wended to frames atequal spacing behind glazings on the interior side and 0.5mm thick steel louvers welded to RHS frame. Louver to be covered with approved mosquito net. Ironmongry stainless steel pull-push bar handle</t>
  </si>
  <si>
    <t>8.4.7</t>
  </si>
  <si>
    <t>W4. 1200x1700mm. door Frame material is LTZ steel frame 40mm x 40mm x 2mm, Painted with 2 coats of antirust paint &amp; one coat of enamel paint glased with 5mm thick clear glass. Bugler proofing is  RHS 25 X 25 X 2 mm steel bars wended to frames atequal spacing behind glazings on the interior side and 0.5mm thick steel louvers welded to RHS frame. Louver to be covered with approved mosquito net. Ironmongry stainless steel pull-push bar handle</t>
  </si>
  <si>
    <t>8.4.8</t>
  </si>
  <si>
    <t>5mm thick clear glass fixed to windows with glass silcon and putty</t>
  </si>
  <si>
    <t>8.4.9</t>
  </si>
  <si>
    <t>75mm pre cast concrete cill to all windows</t>
  </si>
  <si>
    <t>8.5.1</t>
  </si>
  <si>
    <t>50mm thick screed finish on floor in steel float</t>
  </si>
  <si>
    <t xml:space="preserve">Internal Walls: 12mm thick cement sand plaster, with steel trowelled finish, as described to:- </t>
  </si>
  <si>
    <t>8.5.2</t>
  </si>
  <si>
    <t>Internal Sides of  solid block/brick surfaces</t>
  </si>
  <si>
    <t>8.5.3</t>
  </si>
  <si>
    <t>To plastered wall surfaces</t>
  </si>
  <si>
    <t xml:space="preserve">External Walls: 12mm Cement and sand (1:3) render on stone or concrete work  to:- </t>
  </si>
  <si>
    <t>8.5.4</t>
  </si>
  <si>
    <t>Concrete or block work</t>
  </si>
  <si>
    <t>Prepare and apply two undercoats of soft white/cream permaplast weather proof paint which is offering protection against severe tropical weather and 15mm thick wall master textured paint finish as ruff &amp; tuff to:-</t>
  </si>
  <si>
    <t>8.5.5</t>
  </si>
  <si>
    <t>External wall surfaces</t>
  </si>
  <si>
    <t>Ceiling finishes</t>
  </si>
  <si>
    <t>8.5.6</t>
  </si>
  <si>
    <t>Apply 15mm thick c/s plaster of mix 1:3  to ceilling soffit</t>
  </si>
  <si>
    <t>8.5.7</t>
  </si>
  <si>
    <t>Prepare and apply one undercoat and 2 finishing coats of matt paint to protect ceilling soffit</t>
  </si>
  <si>
    <t>ELECTRICAL INSTALLATION</t>
  </si>
  <si>
    <t>Conduit work</t>
  </si>
  <si>
    <t>Supply and installation of upvc electrical conduits for passage of wires in walls and ceilling, rates inclusive of wall chesiling</t>
  </si>
  <si>
    <t>8.6.1</t>
  </si>
  <si>
    <t>25mm conduits</t>
  </si>
  <si>
    <t>8.6.2</t>
  </si>
  <si>
    <t>Extra over to corners (bents 25mm)</t>
  </si>
  <si>
    <t>8.6.3</t>
  </si>
  <si>
    <t>Couplers 25mm</t>
  </si>
  <si>
    <t>8.6.4</t>
  </si>
  <si>
    <t>Circular boxes 25mm</t>
  </si>
  <si>
    <t>8.6.5</t>
  </si>
  <si>
    <t>Metallic MK boxes (Double)</t>
  </si>
  <si>
    <t>8.6.6</t>
  </si>
  <si>
    <t>Metallic MK boxes (Single)</t>
  </si>
  <si>
    <t>8.6.7</t>
  </si>
  <si>
    <t>Supply and installation of main switch 4-way (MCB) 16A</t>
  </si>
  <si>
    <t>Wiring work</t>
  </si>
  <si>
    <t>8.6.8</t>
  </si>
  <si>
    <t>Supply and installation of insulated twin cables in conduits, twin cable.</t>
  </si>
  <si>
    <t>8.6.9</t>
  </si>
  <si>
    <t>Load cable, 16mm2 (single)</t>
  </si>
  <si>
    <t>8.6.10</t>
  </si>
  <si>
    <t>Power cable 2.5mm2</t>
  </si>
  <si>
    <t>8.6.11</t>
  </si>
  <si>
    <t>Light cables 1.5mm2</t>
  </si>
  <si>
    <t>FIXTURES</t>
  </si>
  <si>
    <t>Bench Seats</t>
  </si>
  <si>
    <t>8.6.12</t>
  </si>
  <si>
    <t xml:space="preserve">450 x 500 x 2,900mm bench seat made of precast concrete with bench of 100mm thick and 2 legs, masonry base wall 350mm x 500mm x 350mm high all according to detail drawing. Bench shall be smooth finish. </t>
  </si>
  <si>
    <t>BILL NO. 9</t>
  </si>
  <si>
    <t>BOQ - REHABILITATION OF 1 PHCU BLOCK IN ABUSHAKA.</t>
  </si>
  <si>
    <t>unit</t>
  </si>
  <si>
    <t>9.1.1</t>
  </si>
  <si>
    <t>9.1.2</t>
  </si>
  <si>
    <t>9.1.3</t>
  </si>
  <si>
    <t>9.1.4</t>
  </si>
  <si>
    <t xml:space="preserve">Concrete ramps at slope not exceeding degree 1:20 </t>
  </si>
  <si>
    <t>Plain concrete class 15 (mix 1:3:6)</t>
  </si>
  <si>
    <t>9.1.7</t>
  </si>
  <si>
    <t>9.1.8</t>
  </si>
  <si>
    <t>9.1.9</t>
  </si>
  <si>
    <t xml:space="preserve">Fabric mesh reinforcement to ramp </t>
  </si>
  <si>
    <t>9.1.10</t>
  </si>
  <si>
    <t>9.1.11</t>
  </si>
  <si>
    <t>9.1.12</t>
  </si>
  <si>
    <t>12 mm thick cement : sand (1:3) plaster to plinth</t>
  </si>
  <si>
    <t>9.1.13</t>
  </si>
  <si>
    <t>Prepare and apply one priming coat and two coats of black bitumastick paint on rendered plinths</t>
  </si>
  <si>
    <t xml:space="preserve">Ceilling </t>
  </si>
  <si>
    <t>9.2.1</t>
  </si>
  <si>
    <t>Valance / Barge Board</t>
  </si>
  <si>
    <t>9.2.2</t>
  </si>
  <si>
    <t>Wooden fascia boards bolted to edges of rafters: all complete with approved as specified and as per Drawing.</t>
  </si>
  <si>
    <t>DOORS and Windows</t>
  </si>
  <si>
    <t>9.2.3</t>
  </si>
  <si>
    <t>Steel doors to fit structural opening size 1100mm x 2200mm high: RHS steel frame 40mm x 40mm x 2mm, Painted with 2 coats of antirust paint
&amp; one coat of enamel paint, 180D Opening, 0.5mm casement metal pane, with Bugalar proofing with RHS 25mm x 25mm x 2mm Vertical steel bars at equal intervals welded to frames on the enterior side. Ironmongry stainless steel pull-push bar handle, 0.5mm thick steel louvers at top welded to RHS frame. Louver to be covered with approved mosquito net.</t>
  </si>
  <si>
    <t>Painting and Decorating: Prepare and apply two coats of brown rust inhibiting primer finished with two coats of white matt oil paint on metal:-</t>
  </si>
  <si>
    <t>9.2.4</t>
  </si>
  <si>
    <t>9.2.5</t>
  </si>
  <si>
    <t>Window 1000x1200mm. door Frame material is LTZ steel frame 40mm x 40mm x 2mm, Painted with 2 coats of antirust paint &amp; one coat of enamel paint glased with 5mm thick clear glass. Bugler proofing is  RHS 25 X 25 X 2 mm steel bars wended to frames atequal spacing behind glazings on the interior side and 0.5mm thick steel louvers welded to RHS frame. Louver to be covered with approved mosquito net. Ironmongry stainless steel pull-push bar handle</t>
  </si>
  <si>
    <t>External wall finishes Cement and sand(1:4)</t>
  </si>
  <si>
    <t>9.3.1</t>
  </si>
  <si>
    <t>100mm thick ground floor slab (rooms &amp; Verandah) C-25 concrete</t>
  </si>
  <si>
    <t>9.3.2</t>
  </si>
  <si>
    <t>9.3.3</t>
  </si>
  <si>
    <t>Internal and external Walls: 15mm thick cement sand plaster (1:4), with steel trowelled finish.
Paint: 1 coat of emulsion under coat on all walls. For interior walls, finish with 3 coats of matte vinyl paint in soft white. For exterior walls, finish with 3 coats of emulsion wather guard paint in smoked grey</t>
  </si>
  <si>
    <t>9.3.4</t>
  </si>
  <si>
    <t>9.3.5</t>
  </si>
  <si>
    <t>FITTINGS &amp; FIXTURES</t>
  </si>
  <si>
    <t>Water Tank Supply</t>
  </si>
  <si>
    <t>9.3.6</t>
  </si>
  <si>
    <t>500L top tank including plumbing work (pipe connections and taps)</t>
  </si>
  <si>
    <t>9.3.7</t>
  </si>
  <si>
    <t>9.3.8</t>
  </si>
  <si>
    <t>Supply and fix 250 x 350mm x 4mm PVC gutter with all the accessories connect to the tank.</t>
  </si>
  <si>
    <t>BILL NO. 10</t>
  </si>
  <si>
    <t>BOQ - REHABILITATION OF 2 BLOCKS LATRINE EACH OF 3-STANCES AT ABUSHAKA PHCU</t>
  </si>
  <si>
    <t>10.1.0</t>
  </si>
  <si>
    <t>CONCRETE &amp; MASONRY WORK</t>
  </si>
  <si>
    <t>10.1.1</t>
  </si>
  <si>
    <t xml:space="preserve">Construct a 200mm x 200mm Ring beam, C-25 concrete, after removing the top wall and shall be directed by the site Engineer
Class </t>
  </si>
  <si>
    <t>Lump sum</t>
  </si>
  <si>
    <t>10.1.2</t>
  </si>
  <si>
    <t>Lobby construction (1.5 m wide): excavate 500 mm deep and place min 500 mm thick compacted selected fill to grade, pour a 100 mm thick concrete floor slab (C-20) reinforced with BRC mesh A98 as shall be directed by the site Engineer</t>
  </si>
  <si>
    <t>10.1.3</t>
  </si>
  <si>
    <t xml:space="preserve">Curtain Wall construction 200mm thick (1.5 m high): excavate 500 mm deep as directed by the engineer. </t>
  </si>
  <si>
    <t>10.1.4</t>
  </si>
  <si>
    <t>Construct access ramp with hand rails and a slope of 5% as shall be directed by the site Engineer;
Min 1.5 m wide ramp, In Situ concrete class 20, vibrated with a minimum concrete thickness of 100mm at all points with reinforced Mesh; B.S. 4483 weighing 2.22 kgs per square meter including bends, tying wire and spacing blocks. Supply &amp; install a pair of handrails for length of ramps on both sides, CHS 50mm dia. and 2.5 mm thickness, painted with 2 coats of antirust paint and 1 coat of enamel paint</t>
  </si>
  <si>
    <t>10.1.5</t>
  </si>
  <si>
    <t>Construct flash apron, 500 mm wide</t>
  </si>
  <si>
    <t>**Timber** structure with Mahagony wood in the same configuration of the steel roof design in the drawings</t>
  </si>
  <si>
    <t>Rates inclusive of nails, hoop iron at joints, cutting and application of creoasote or other approved wood presevative on the timber surfaces in two coats.</t>
  </si>
  <si>
    <t>10.2.1</t>
  </si>
  <si>
    <t>100x75mm wall plate</t>
  </si>
  <si>
    <t>10.2.2</t>
  </si>
  <si>
    <t>100x50mm rafters</t>
  </si>
  <si>
    <t>10.2.3</t>
  </si>
  <si>
    <t>100x50mm purlins</t>
  </si>
  <si>
    <t>10.2.4</t>
  </si>
  <si>
    <t>Supplying &amp; fixing of gauge 28 pre-painted Super Five IT4 profiled roofing sheets (0.5mm) of approved colour: fixed with roofing nails to 100 x 50 timber as purlins ( measured separately) and rubber seals</t>
  </si>
  <si>
    <t>10.2.5</t>
  </si>
  <si>
    <t xml:space="preserve">25x225mm high timber fascia board nailed to 100 x 50mm rafters edges: all complete with approved wood preservative as specified. Painted with 1 coat of emulsion under coat and finished with 3 coats of an oil-based gloss paint in white </t>
  </si>
  <si>
    <t>10.2.6</t>
  </si>
  <si>
    <t xml:space="preserve">Supply and install 6" (150mm) dia. and 4mm thick PVC gutter and all the down pipe fittings, screwed on 25 x 225mm wooden fascia board with support bracket placed at 2000mm c/c </t>
  </si>
  <si>
    <t>10.2.7</t>
  </si>
  <si>
    <t>Install 4 inch PVC Vent Pipe with Cap and fly screen as recommended by the site Engineer</t>
  </si>
  <si>
    <t xml:space="preserve"> DOORS</t>
  </si>
  <si>
    <t>10.3.1</t>
  </si>
  <si>
    <t xml:space="preserve">Steel doors to fit structural opening size 800mm x 2100mm high: RHS steel frame 40mm x 40mm x 2mm, Painted with 2 coats of antirust paint &amp; one coat of enamel paint, 180D Opening, 0.5mm casement metal pane, with Bugalar proofing with RHS 25mm x 25mm x 2mm Vertical steel bars at equal intervals welded to frames on the enterior side. Ironmongry stainless steel pull-push bar handle, 0.5mm thick steel louvers at top welded to RHS frame. Louver to be covered with approved mosquito net.
</t>
  </si>
  <si>
    <t>10.3.2</t>
  </si>
  <si>
    <t>Painting: Prepare and apply two coats of brown rust inhibiting primer finished with two coats of white matte oil paint on metal:-</t>
  </si>
  <si>
    <t>Supply and fix the following LOUVERS</t>
  </si>
  <si>
    <t>10.3.3</t>
  </si>
  <si>
    <t>Louvers 300x800mm Ventilation. door Frame material is LTZ steel frame 40mm x 40mm x 2mm, Painted with 2 coats of antirust paint &amp; one coat of enamel paint welded with recommended mosquito wire as per the drawing.</t>
  </si>
  <si>
    <t>10.4.1</t>
  </si>
  <si>
    <t>50mm thick floor screed, including lobby</t>
  </si>
  <si>
    <t>External wall finishes, Cement:sand (1:4)</t>
  </si>
  <si>
    <t>10.4.2</t>
  </si>
  <si>
    <t>10mm plaster to: walls and concrete surfaces: steel trowelled smooth</t>
  </si>
  <si>
    <t>Internal Wall finishes, Cement:sand (1:4)</t>
  </si>
  <si>
    <t>10.4.3</t>
  </si>
  <si>
    <t>15mm plaster to: walls and concrete surfaces: steel trowelled smooth</t>
  </si>
  <si>
    <t>10.4.4</t>
  </si>
  <si>
    <t>Prepare surfaces: apply three coats weather guard emulsion to exterior plastered surface.</t>
  </si>
  <si>
    <t>10.4.5</t>
  </si>
  <si>
    <t>Supply and install one hand washing station as per the hand wash tank stand including the foundation, plinth wall, concrete slab, brick wall, compacted murram, top slab and 500L water tank with all fittings.  See ToR and Scope of work.</t>
  </si>
  <si>
    <t>10.4.6</t>
  </si>
  <si>
    <t>Provide foot rest for the squat hole and smooth finish as directed by the site Engineer each stance</t>
  </si>
  <si>
    <t>BILL NO. 11</t>
  </si>
  <si>
    <t>BOQ - REHABILITATION OF 1 STORE BLOCK IN ABUSHAKA PHCU.</t>
  </si>
  <si>
    <t>Solid blocks 200mm thick</t>
  </si>
  <si>
    <t>11.1.1</t>
  </si>
  <si>
    <t>Repair of minor cracks on the Wall patching up cement and sand</t>
  </si>
  <si>
    <t>11.1.2</t>
  </si>
  <si>
    <t>11.1.3</t>
  </si>
  <si>
    <t>11.1.4</t>
  </si>
  <si>
    <t>Steel door to fit structural opening size 1100mm x 2200mm high: RHS steel frame 40mm x 40mm x 2mm, Painted with 2 coats of antirust paint
&amp; one coat of enamel paint, 180D Opening, 0.5mm casement metal pane, with Bugalar proofing with RHS 25mm x 25mm x 2mm Vertical steel bars at equal intervals welded to frames on the enterior side. Ironmongry stainless steel pull-push bar handle, 0.5mm thick steel louvers at top welded to RHS frame. Louver to be covered with approved mosquito net.</t>
  </si>
  <si>
    <t>11.1.5</t>
  </si>
  <si>
    <t>11.1.6</t>
  </si>
  <si>
    <t>W 1000x1200mm. door Frame material is LTZ steel frame 40mm x 40mm x 2mm, Painted with 2 coats of antirust paint &amp; one coat of enamel paint glased with 5mm thick clear glass. Bugler proofing is  RHS 25 X 25 X 2 mm steel bars wended to frames atequal spacing behind glazings on the interior side and 0.5mm thick steel louvers welded to RHS frame. Louver to be covered with approved mosquito net. Ironmongry stainless steel pull-push bar handle</t>
  </si>
  <si>
    <t>11.2.1</t>
  </si>
  <si>
    <t>11.2.2</t>
  </si>
  <si>
    <t>11.2.3</t>
  </si>
  <si>
    <t>BILL SUMMARY</t>
  </si>
  <si>
    <t>GRAND TOTAL</t>
  </si>
  <si>
    <r>
      <t xml:space="preserve">Project Description: </t>
    </r>
    <r>
      <rPr>
        <sz val="11"/>
        <rFont val="Arial"/>
        <family val="2"/>
      </rPr>
      <t>Expansion of Ngomba PHCU &amp; construction of 3 stance latrine and Chain link fence; Expansion of Kaabi PHCU &amp; construction of 3 stance latrine and rehabilitation of 2 stance VIP Latrine, Chain link fence; Rehabilitation of Khor Ghana PHCU with store &amp; rehabilitation of 2 blocks VIP latrine each of 2 and 3 stances, Chain link fence; and Rehabilitation of  Abushaka PHCU with store, &amp; rehabilitation of 2 latrine blocks each of 3 stances , chain link fence-at Bessilia Payam</t>
    </r>
  </si>
  <si>
    <r>
      <t xml:space="preserve">Project Description: </t>
    </r>
    <r>
      <rPr>
        <sz val="11"/>
        <rFont val="Arial"/>
        <family val="2"/>
      </rPr>
      <t>Expansion of Ngomba PHCU &amp; construction of 3 stance latrine and Chain link fence; Expansion of Kaabi PHCU &amp; construction of 3 stance latrine and rehabilitation of 2 stance VIP Latrine, Chain link fence; Rehabilitation of Khor Ghana PHCU &amp; rehabilitation of 2 blocks VIP latrine each of 2 and 3 stances, Chain link fence; and Rehabilitation of  Abushaka PHCU, &amp; construction of 3 stance latrine, chain link fence-at Bessilia Payam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</si>
</sst>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_([$$-409]* #,##0.00_);_([$$-409]* \(#,##0.00\);_([$$-409]* &quot;-&quot;??_);_(@_)"/>
    <numFmt numFmtId="166" formatCode="_-* #,##0.00_-;_-* #,##0.00\-;_-* &quot;-&quot;??_-;_-@_-"/>
    <numFmt numFmtId="167" formatCode="_-* #,##0.00_-;\-* #,##0.00_-;_-* &quot;-&quot;??_-;_-@_-"/>
    <numFmt numFmtId="168" formatCode="_-* #,##0.0_/_=_-;\-* #,##0.0_/_=_-;_-* &quot;-&quot;??_/_=_-;_-@_-"/>
    <numFmt numFmtId="169" formatCode="0.0"/>
    <numFmt numFmtId="170" formatCode="&quot;$&quot;#,##0.00"/>
  </numFmts>
  <fonts count="23" x14ac:knownFonts="1">
    <font>
      <sz val="11"/>
      <color theme="1"/>
      <name val="Calibri"/>
      <family val="2"/>
      <scheme val="minor"/>
    </font>
    <font>
      <sz val="11"/>
      <color theme="1"/>
      <name val="Calibri"/>
      <family val="2"/>
      <scheme val="minor"/>
    </font>
    <font>
      <sz val="11"/>
      <color theme="1"/>
      <name val="Calibri"/>
      <family val="2"/>
    </font>
    <font>
      <b/>
      <sz val="11"/>
      <color theme="1"/>
      <name val="Arial"/>
      <family val="2"/>
    </font>
    <font>
      <sz val="11"/>
      <name val="Arial"/>
      <family val="2"/>
    </font>
    <font>
      <sz val="11"/>
      <color theme="1"/>
      <name val="Arial"/>
      <family val="2"/>
    </font>
    <font>
      <b/>
      <sz val="11"/>
      <name val="Arial"/>
      <family val="2"/>
    </font>
    <font>
      <b/>
      <sz val="11"/>
      <color rgb="FF000000"/>
      <name val="Arial"/>
      <family val="2"/>
    </font>
    <font>
      <i/>
      <u/>
      <sz val="11"/>
      <name val="Arial"/>
      <family val="2"/>
    </font>
    <font>
      <b/>
      <i/>
      <sz val="11"/>
      <name val="Arial"/>
      <family val="2"/>
    </font>
    <font>
      <i/>
      <sz val="11"/>
      <name val="Arial"/>
      <family val="2"/>
    </font>
    <font>
      <sz val="11"/>
      <color rgb="FF000000"/>
      <name val="Arial"/>
      <family val="2"/>
    </font>
    <font>
      <i/>
      <sz val="11"/>
      <color rgb="FF000000"/>
      <name val="Arial"/>
      <family val="2"/>
    </font>
    <font>
      <sz val="10"/>
      <name val="Arial"/>
      <family val="2"/>
    </font>
    <font>
      <b/>
      <i/>
      <sz val="11"/>
      <color theme="1"/>
      <name val="Arial"/>
      <family val="2"/>
    </font>
    <font>
      <i/>
      <u/>
      <sz val="11"/>
      <color theme="1"/>
      <name val="Arial"/>
      <family val="2"/>
    </font>
    <font>
      <b/>
      <i/>
      <u/>
      <sz val="11"/>
      <color theme="1"/>
      <name val="Arial"/>
      <family val="2"/>
    </font>
    <font>
      <i/>
      <u/>
      <sz val="11"/>
      <color rgb="FF000000"/>
      <name val="Arial"/>
      <family val="2"/>
    </font>
    <font>
      <b/>
      <i/>
      <sz val="11"/>
      <color rgb="FF000000"/>
      <name val="Arial"/>
      <family val="2"/>
    </font>
    <font>
      <sz val="11"/>
      <color rgb="FF333333"/>
      <name val="Arial"/>
      <family val="2"/>
    </font>
    <font>
      <sz val="11"/>
      <color theme="5"/>
      <name val="Arial"/>
      <family val="2"/>
    </font>
    <font>
      <b/>
      <i/>
      <u/>
      <sz val="11"/>
      <color rgb="FF000000"/>
      <name val="Arial"/>
      <family val="2"/>
    </font>
    <font>
      <b/>
      <i/>
      <u/>
      <sz val="11"/>
      <name val="Arial"/>
      <family val="2"/>
    </font>
  </fonts>
  <fills count="20">
    <fill>
      <patternFill patternType="none"/>
    </fill>
    <fill>
      <patternFill patternType="gray125"/>
    </fill>
    <fill>
      <patternFill patternType="solid">
        <fgColor rgb="FFFFFF00"/>
        <bgColor indexed="64"/>
      </patternFill>
    </fill>
    <fill>
      <patternFill patternType="solid">
        <fgColor rgb="FFD9D9D9"/>
        <bgColor rgb="FFD9D9D9"/>
      </patternFill>
    </fill>
    <fill>
      <patternFill patternType="solid">
        <fgColor rgb="FFEFEFEF"/>
        <bgColor rgb="FFEFEFEF"/>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theme="0"/>
        <bgColor rgb="FFFFFFFF"/>
      </patternFill>
    </fill>
    <fill>
      <patternFill patternType="solid">
        <fgColor theme="0" tint="-4.9989318521683403E-2"/>
        <bgColor rgb="FF000000"/>
      </patternFill>
    </fill>
    <fill>
      <patternFill patternType="solid">
        <fgColor theme="7" tint="0.79998168889431442"/>
        <bgColor rgb="FF000000"/>
      </patternFill>
    </fill>
    <fill>
      <patternFill patternType="solid">
        <fgColor rgb="FFFFFFFF"/>
        <bgColor rgb="FFFFFFFF"/>
      </patternFill>
    </fill>
    <fill>
      <patternFill patternType="solid">
        <fgColor theme="7" tint="0.79998168889431442"/>
        <bgColor rgb="FFEFEFEF"/>
      </patternFill>
    </fill>
    <fill>
      <patternFill patternType="solid">
        <fgColor rgb="FFE2EFD9"/>
        <bgColor rgb="FFE2EFD9"/>
      </patternFill>
    </fill>
    <fill>
      <patternFill patternType="solid">
        <fgColor theme="0" tint="-4.9989318521683403E-2"/>
        <bgColor rgb="FFD9D9D9"/>
      </patternFill>
    </fill>
    <fill>
      <patternFill patternType="solid">
        <fgColor rgb="FFFFFFFF"/>
        <bgColor indexed="64"/>
      </patternFill>
    </fill>
    <fill>
      <patternFill patternType="solid">
        <fgColor theme="2" tint="-0.249977111117893"/>
        <bgColor rgb="FFEFEFEF"/>
      </patternFill>
    </fill>
    <fill>
      <patternFill patternType="solid">
        <fgColor theme="2"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166" fontId="13" fillId="0" borderId="0" applyFont="0" applyFill="0" applyBorder="0" applyAlignment="0" applyProtection="0"/>
    <xf numFmtId="167" fontId="1" fillId="0" borderId="0" applyFont="0" applyFill="0" applyBorder="0" applyAlignment="0" applyProtection="0"/>
    <xf numFmtId="0" fontId="2" fillId="0" borderId="0"/>
    <xf numFmtId="44" fontId="2" fillId="0" borderId="0" applyFont="0" applyFill="0" applyBorder="0" applyAlignment="0" applyProtection="0"/>
  </cellStyleXfs>
  <cellXfs count="399">
    <xf numFmtId="0" fontId="0" fillId="0" borderId="0" xfId="0"/>
    <xf numFmtId="0" fontId="3" fillId="3" borderId="1" xfId="3" applyFont="1" applyFill="1" applyBorder="1" applyAlignment="1">
      <alignment horizontal="center" vertical="center" wrapText="1"/>
    </xf>
    <xf numFmtId="2" fontId="7" fillId="3" borderId="1" xfId="3" applyNumberFormat="1" applyFont="1" applyFill="1" applyBorder="1" applyAlignment="1">
      <alignment horizontal="center" vertical="center" wrapText="1"/>
    </xf>
    <xf numFmtId="44" fontId="3" fillId="3" borderId="1" xfId="2" applyFont="1" applyFill="1" applyBorder="1" applyAlignment="1">
      <alignment horizontal="center" vertical="center" wrapText="1"/>
    </xf>
    <xf numFmtId="0" fontId="6" fillId="4" borderId="1" xfId="3" applyFont="1" applyFill="1" applyBorder="1" applyAlignment="1">
      <alignment horizontal="left" vertical="center" wrapText="1"/>
    </xf>
    <xf numFmtId="2" fontId="4" fillId="4" borderId="1" xfId="3" applyNumberFormat="1" applyFont="1" applyFill="1" applyBorder="1" applyAlignment="1">
      <alignment horizontal="center" vertical="top"/>
    </xf>
    <xf numFmtId="0" fontId="6" fillId="4" borderId="1" xfId="3" applyFont="1" applyFill="1" applyBorder="1" applyAlignment="1">
      <alignment horizontal="center" vertical="top"/>
    </xf>
    <xf numFmtId="44" fontId="4" fillId="4" borderId="1" xfId="2" applyFont="1" applyFill="1" applyBorder="1" applyAlignment="1">
      <alignment horizontal="right" vertical="center"/>
    </xf>
    <xf numFmtId="44" fontId="6" fillId="5" borderId="1" xfId="2" applyFont="1" applyFill="1" applyBorder="1" applyAlignment="1">
      <alignment horizontal="right" vertical="center"/>
    </xf>
    <xf numFmtId="0" fontId="3" fillId="0" borderId="1" xfId="3" applyFont="1" applyBorder="1" applyAlignment="1">
      <alignment horizontal="left" vertical="top" wrapText="1"/>
    </xf>
    <xf numFmtId="2" fontId="5" fillId="0" borderId="1" xfId="3" applyNumberFormat="1" applyFont="1" applyBorder="1" applyAlignment="1">
      <alignment horizontal="center" vertical="top"/>
    </xf>
    <xf numFmtId="0" fontId="3" fillId="0" borderId="1" xfId="3" applyFont="1" applyBorder="1" applyAlignment="1">
      <alignment horizontal="center" vertical="top"/>
    </xf>
    <xf numFmtId="44" fontId="5" fillId="0" borderId="1" xfId="2" applyFont="1" applyBorder="1" applyAlignment="1">
      <alignment horizontal="right"/>
    </xf>
    <xf numFmtId="1" fontId="4" fillId="0" borderId="1" xfId="3" applyNumberFormat="1" applyFont="1" applyBorder="1" applyAlignment="1">
      <alignment horizontal="center" vertical="top" wrapText="1"/>
    </xf>
    <xf numFmtId="2" fontId="4" fillId="0" borderId="1" xfId="3" applyNumberFormat="1" applyFont="1" applyBorder="1" applyAlignment="1">
      <alignment horizontal="center" vertical="top" wrapText="1"/>
    </xf>
    <xf numFmtId="0" fontId="6" fillId="0" borderId="1" xfId="3" applyFont="1" applyBorder="1" applyAlignment="1">
      <alignment horizontal="center" vertical="top"/>
    </xf>
    <xf numFmtId="44" fontId="4" fillId="0" borderId="1" xfId="2" applyFont="1" applyBorder="1" applyAlignment="1">
      <alignment horizontal="right" vertical="top"/>
    </xf>
    <xf numFmtId="164" fontId="6" fillId="0" borderId="1" xfId="3" applyNumberFormat="1" applyFont="1" applyBorder="1" applyAlignment="1">
      <alignment horizontal="center" vertical="top" wrapText="1"/>
    </xf>
    <xf numFmtId="0" fontId="6" fillId="6" borderId="1" xfId="0" applyFont="1" applyFill="1" applyBorder="1" applyAlignment="1">
      <alignment horizontal="left" vertical="top" wrapText="1"/>
    </xf>
    <xf numFmtId="2" fontId="4" fillId="6" borderId="1" xfId="0" applyNumberFormat="1" applyFont="1" applyFill="1" applyBorder="1" applyAlignment="1">
      <alignment horizontal="center" vertical="center"/>
    </xf>
    <xf numFmtId="0" fontId="4" fillId="6" borderId="1" xfId="0" applyFont="1" applyFill="1" applyBorder="1" applyAlignment="1">
      <alignment horizontal="center" vertical="center"/>
    </xf>
    <xf numFmtId="2" fontId="4" fillId="8" borderId="1" xfId="3" applyNumberFormat="1" applyFont="1" applyFill="1" applyBorder="1" applyAlignment="1">
      <alignment horizontal="center" vertical="top" wrapText="1"/>
    </xf>
    <xf numFmtId="165" fontId="4" fillId="0" borderId="1" xfId="0" applyNumberFormat="1" applyFont="1" applyBorder="1" applyAlignment="1">
      <alignment vertical="top" wrapText="1"/>
    </xf>
    <xf numFmtId="0" fontId="4" fillId="0" borderId="1" xfId="3" applyFont="1" applyBorder="1" applyAlignment="1">
      <alignment horizontal="center" vertical="top"/>
    </xf>
    <xf numFmtId="2" fontId="4" fillId="0" borderId="1" xfId="3" applyNumberFormat="1" applyFont="1" applyBorder="1" applyAlignment="1">
      <alignment horizontal="center" vertical="top"/>
    </xf>
    <xf numFmtId="0" fontId="8" fillId="9" borderId="1" xfId="0" applyFont="1" applyFill="1" applyBorder="1" applyAlignment="1">
      <alignment wrapText="1"/>
    </xf>
    <xf numFmtId="0" fontId="6" fillId="9" borderId="1" xfId="0" applyFont="1" applyFill="1" applyBorder="1" applyAlignment="1">
      <alignment horizontal="center" vertical="top" wrapText="1"/>
    </xf>
    <xf numFmtId="0" fontId="6" fillId="9" borderId="1" xfId="0" applyFont="1" applyFill="1" applyBorder="1" applyAlignment="1">
      <alignment vertical="top" wrapText="1"/>
    </xf>
    <xf numFmtId="0" fontId="4" fillId="9" borderId="1" xfId="0" applyFont="1" applyFill="1" applyBorder="1" applyAlignment="1">
      <alignment wrapText="1"/>
    </xf>
    <xf numFmtId="0" fontId="4" fillId="7" borderId="1" xfId="0" applyFont="1" applyFill="1" applyBorder="1" applyAlignment="1">
      <alignment wrapText="1"/>
    </xf>
    <xf numFmtId="0" fontId="4" fillId="7" borderId="1" xfId="0" applyFont="1" applyFill="1" applyBorder="1" applyAlignment="1">
      <alignment horizontal="center" vertical="top" wrapText="1"/>
    </xf>
    <xf numFmtId="0" fontId="6" fillId="4" borderId="1" xfId="3" applyFont="1" applyFill="1" applyBorder="1" applyAlignment="1">
      <alignment horizontal="center" vertical="center" wrapText="1"/>
    </xf>
    <xf numFmtId="0" fontId="9" fillId="8" borderId="1" xfId="0" applyFont="1" applyFill="1" applyBorder="1" applyAlignment="1">
      <alignment horizontal="left" vertical="top" wrapText="1"/>
    </xf>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44" fontId="4" fillId="8" borderId="1" xfId="2" applyFont="1" applyFill="1" applyBorder="1" applyAlignment="1">
      <alignment horizontal="right" vertical="center"/>
    </xf>
    <xf numFmtId="0" fontId="4" fillId="8" borderId="1" xfId="0" applyFont="1" applyFill="1" applyBorder="1" applyAlignment="1">
      <alignment horizontal="left" vertical="top" wrapText="1"/>
    </xf>
    <xf numFmtId="0" fontId="4" fillId="8" borderId="1" xfId="0" applyFont="1" applyFill="1" applyBorder="1" applyAlignment="1">
      <alignment vertical="top" wrapText="1"/>
    </xf>
    <xf numFmtId="0" fontId="10" fillId="8" borderId="1" xfId="0" applyFont="1" applyFill="1" applyBorder="1" applyAlignment="1">
      <alignment horizontal="left" vertical="top" wrapText="1"/>
    </xf>
    <xf numFmtId="0" fontId="4" fillId="0" borderId="1" xfId="0" applyFont="1" applyBorder="1" applyAlignment="1">
      <alignment horizontal="left" wrapText="1"/>
    </xf>
    <xf numFmtId="0" fontId="4" fillId="0" borderId="1" xfId="0" applyFont="1" applyBorder="1" applyAlignment="1">
      <alignment horizontal="center" vertical="center" wrapText="1"/>
    </xf>
    <xf numFmtId="44" fontId="4" fillId="0" borderId="1" xfId="2" applyFont="1" applyFill="1" applyBorder="1" applyAlignment="1">
      <alignment horizontal="right" vertical="center"/>
    </xf>
    <xf numFmtId="0" fontId="4" fillId="10" borderId="1" xfId="0" applyFont="1" applyFill="1" applyBorder="1" applyAlignment="1">
      <alignment horizontal="left" vertical="top" wrapText="1"/>
    </xf>
    <xf numFmtId="0" fontId="4" fillId="10" borderId="1" xfId="0" applyFont="1" applyFill="1" applyBorder="1" applyAlignment="1">
      <alignment horizontal="center" vertical="center"/>
    </xf>
    <xf numFmtId="0" fontId="4" fillId="0" borderId="1" xfId="0" applyFont="1" applyBorder="1" applyAlignment="1">
      <alignment horizontal="left" vertical="top" wrapText="1"/>
    </xf>
    <xf numFmtId="0" fontId="9" fillId="10" borderId="1" xfId="0" applyFont="1" applyFill="1" applyBorder="1" applyAlignment="1">
      <alignment horizontal="left" vertical="top" wrapText="1"/>
    </xf>
    <xf numFmtId="0" fontId="4" fillId="0" borderId="1" xfId="0" applyFont="1" applyBorder="1" applyAlignment="1">
      <alignment horizontal="center" vertical="center"/>
    </xf>
    <xf numFmtId="0" fontId="9" fillId="0" borderId="1" xfId="0" applyFont="1" applyBorder="1" applyAlignment="1">
      <alignment horizontal="left" vertical="top" wrapText="1"/>
    </xf>
    <xf numFmtId="2" fontId="4" fillId="0" borderId="1" xfId="0" applyNumberFormat="1" applyFont="1" applyBorder="1" applyAlignment="1">
      <alignment horizontal="center" vertical="center" wrapText="1"/>
    </xf>
    <xf numFmtId="0" fontId="4" fillId="10" borderId="1" xfId="0" applyFont="1" applyFill="1" applyBorder="1" applyAlignment="1">
      <alignment horizontal="left" wrapText="1"/>
    </xf>
    <xf numFmtId="0" fontId="4" fillId="8" borderId="1" xfId="0" applyFont="1" applyFill="1" applyBorder="1" applyAlignment="1">
      <alignment horizontal="center"/>
    </xf>
    <xf numFmtId="0" fontId="4" fillId="10" borderId="1" xfId="0" applyFont="1" applyFill="1" applyBorder="1" applyAlignment="1">
      <alignment horizontal="center" vertical="top"/>
    </xf>
    <xf numFmtId="0" fontId="4" fillId="10" borderId="1" xfId="0" applyFont="1" applyFill="1" applyBorder="1" applyAlignment="1">
      <alignment horizontal="left" vertical="center" wrapText="1"/>
    </xf>
    <xf numFmtId="0" fontId="7" fillId="6" borderId="1" xfId="0" applyFont="1" applyFill="1" applyBorder="1" applyAlignment="1">
      <alignment horizontal="left" vertical="top" wrapText="1"/>
    </xf>
    <xf numFmtId="2" fontId="5" fillId="6" borderId="1" xfId="0" applyNumberFormat="1" applyFont="1" applyFill="1" applyBorder="1" applyAlignment="1">
      <alignment horizontal="center"/>
    </xf>
    <xf numFmtId="0" fontId="5" fillId="6" borderId="1" xfId="0" applyFont="1" applyFill="1" applyBorder="1" applyAlignment="1">
      <alignment horizontal="center" vertical="top"/>
    </xf>
    <xf numFmtId="0" fontId="4" fillId="8" borderId="1" xfId="0" applyFont="1" applyFill="1" applyBorder="1" applyAlignment="1">
      <alignment horizontal="center"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12" fillId="8" borderId="1" xfId="0" applyFont="1" applyFill="1" applyBorder="1" applyAlignment="1">
      <alignment horizontal="left" vertical="top" wrapText="1"/>
    </xf>
    <xf numFmtId="0" fontId="5" fillId="8" borderId="1" xfId="0" applyFont="1" applyFill="1" applyBorder="1" applyAlignment="1">
      <alignment horizontal="center"/>
    </xf>
    <xf numFmtId="0" fontId="5" fillId="8" borderId="1" xfId="0" applyFont="1" applyFill="1" applyBorder="1" applyAlignment="1">
      <alignment horizontal="center" vertical="top"/>
    </xf>
    <xf numFmtId="44" fontId="5" fillId="8" borderId="1" xfId="2" applyFont="1" applyFill="1" applyBorder="1" applyAlignment="1">
      <alignment horizontal="right" vertical="center"/>
    </xf>
    <xf numFmtId="0" fontId="4" fillId="0" borderId="1" xfId="0" applyFont="1" applyBorder="1" applyAlignment="1">
      <alignment horizontal="left" vertical="center" wrapText="1"/>
    </xf>
    <xf numFmtId="2" fontId="4" fillId="6" borderId="1" xfId="0" applyNumberFormat="1" applyFont="1" applyFill="1" applyBorder="1" applyAlignment="1">
      <alignment horizontal="center"/>
    </xf>
    <xf numFmtId="0" fontId="4" fillId="6" borderId="1" xfId="0" applyFont="1" applyFill="1" applyBorder="1" applyAlignment="1">
      <alignment horizontal="center" vertical="top"/>
    </xf>
    <xf numFmtId="0" fontId="10" fillId="0" borderId="1" xfId="0" applyFont="1" applyBorder="1" applyAlignment="1">
      <alignment horizontal="left" vertical="top" wrapText="1"/>
    </xf>
    <xf numFmtId="2" fontId="4" fillId="0" borderId="1" xfId="0" applyNumberFormat="1" applyFont="1" applyBorder="1" applyAlignment="1">
      <alignment horizontal="center" vertical="center"/>
    </xf>
    <xf numFmtId="0" fontId="6" fillId="8" borderId="1" xfId="0" applyFont="1" applyFill="1" applyBorder="1" applyAlignment="1">
      <alignment horizontal="left" vertical="top" wrapText="1"/>
    </xf>
    <xf numFmtId="0" fontId="4" fillId="0" borderId="1" xfId="0" applyFont="1" applyBorder="1" applyAlignment="1">
      <alignment wrapText="1"/>
    </xf>
    <xf numFmtId="0" fontId="4" fillId="0" borderId="1" xfId="0" applyFont="1" applyBorder="1" applyAlignment="1">
      <alignment horizontal="center"/>
    </xf>
    <xf numFmtId="0" fontId="6" fillId="10" borderId="1" xfId="0" applyFont="1" applyFill="1" applyBorder="1" applyAlignment="1">
      <alignment horizontal="left" vertical="top" wrapText="1"/>
    </xf>
    <xf numFmtId="0" fontId="4" fillId="8" borderId="1" xfId="0" applyFont="1" applyFill="1" applyBorder="1" applyAlignment="1">
      <alignment horizontal="center" wrapText="1"/>
    </xf>
    <xf numFmtId="0" fontId="4" fillId="8" borderId="1" xfId="0" applyFont="1" applyFill="1" applyBorder="1" applyAlignment="1">
      <alignment horizontal="left" vertical="center" wrapText="1"/>
    </xf>
    <xf numFmtId="44" fontId="4" fillId="8" borderId="1" xfId="2" applyFont="1" applyFill="1" applyBorder="1" applyAlignment="1">
      <alignment horizontal="center" vertical="center"/>
    </xf>
    <xf numFmtId="0" fontId="4" fillId="6" borderId="1" xfId="0" applyFont="1" applyFill="1" applyBorder="1" applyAlignment="1">
      <alignment horizont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6" fillId="11" borderId="1" xfId="0" applyFont="1" applyFill="1" applyBorder="1" applyAlignment="1">
      <alignment wrapText="1"/>
    </xf>
    <xf numFmtId="2" fontId="6" fillId="11" borderId="1" xfId="0" applyNumberFormat="1" applyFont="1" applyFill="1" applyBorder="1" applyAlignment="1">
      <alignment horizontal="center" vertical="center"/>
    </xf>
    <xf numFmtId="0" fontId="6" fillId="11" borderId="1" xfId="0" applyFont="1" applyFill="1" applyBorder="1" applyAlignment="1">
      <alignment vertical="top" wrapText="1"/>
    </xf>
    <xf numFmtId="44" fontId="4" fillId="11" borderId="1" xfId="2" applyFont="1" applyFill="1" applyBorder="1" applyAlignment="1">
      <alignment vertical="top" wrapText="1"/>
    </xf>
    <xf numFmtId="0" fontId="6" fillId="0" borderId="1" xfId="0" applyFont="1" applyBorder="1" applyAlignment="1">
      <alignment vertical="top" wrapText="1"/>
    </xf>
    <xf numFmtId="44" fontId="4" fillId="0" borderId="1" xfId="2" applyFont="1" applyBorder="1" applyAlignment="1">
      <alignment vertical="top" wrapText="1"/>
    </xf>
    <xf numFmtId="0" fontId="6" fillId="0" borderId="1" xfId="0" applyFont="1" applyBorder="1" applyAlignment="1">
      <alignment horizontal="center" vertical="top"/>
    </xf>
    <xf numFmtId="0" fontId="10" fillId="0" borderId="1" xfId="0" applyFont="1" applyBorder="1" applyAlignment="1">
      <alignment vertical="top" wrapText="1"/>
    </xf>
    <xf numFmtId="44" fontId="4" fillId="0" borderId="1" xfId="2" applyFont="1" applyBorder="1" applyAlignment="1">
      <alignment vertical="top"/>
    </xf>
    <xf numFmtId="0" fontId="6" fillId="12" borderId="1" xfId="0" applyFont="1" applyFill="1" applyBorder="1"/>
    <xf numFmtId="2" fontId="6" fillId="12" borderId="1" xfId="0" applyNumberFormat="1" applyFont="1" applyFill="1" applyBorder="1" applyAlignment="1">
      <alignment horizontal="center" vertical="center"/>
    </xf>
    <xf numFmtId="0" fontId="6" fillId="12" borderId="1" xfId="0" applyFont="1" applyFill="1" applyBorder="1" applyAlignment="1">
      <alignment vertical="top" wrapText="1"/>
    </xf>
    <xf numFmtId="44" fontId="4" fillId="12" borderId="1" xfId="2" applyFont="1" applyFill="1" applyBorder="1" applyAlignment="1">
      <alignment vertical="top" wrapText="1"/>
    </xf>
    <xf numFmtId="0" fontId="4" fillId="7" borderId="1" xfId="0" applyFont="1" applyFill="1" applyBorder="1" applyAlignment="1">
      <alignment horizontal="center" vertical="center" wrapText="1"/>
    </xf>
    <xf numFmtId="44" fontId="4" fillId="0" borderId="1" xfId="2" applyFont="1" applyBorder="1" applyAlignment="1">
      <alignment horizontal="center" vertical="center" wrapText="1"/>
    </xf>
    <xf numFmtId="0" fontId="6" fillId="0" borderId="1" xfId="0" applyFont="1" applyBorder="1" applyAlignment="1">
      <alignment horizontal="center" vertical="center"/>
    </xf>
    <xf numFmtId="0" fontId="4" fillId="7" borderId="1" xfId="0" applyFont="1" applyFill="1" applyBorder="1" applyAlignment="1">
      <alignment vertical="top" wrapText="1"/>
    </xf>
    <xf numFmtId="2" fontId="4" fillId="7" borderId="1" xfId="0" applyNumberFormat="1" applyFont="1" applyFill="1" applyBorder="1" applyAlignment="1">
      <alignment horizontal="center" vertical="center" wrapText="1"/>
    </xf>
    <xf numFmtId="44" fontId="4" fillId="7" borderId="1" xfId="2" applyFont="1" applyFill="1" applyBorder="1" applyAlignment="1">
      <alignment horizontal="center" vertical="top" wrapText="1"/>
    </xf>
    <xf numFmtId="44" fontId="4" fillId="0" borderId="1" xfId="2" applyFont="1" applyBorder="1" applyAlignment="1">
      <alignment horizontal="center" vertical="top" wrapText="1"/>
    </xf>
    <xf numFmtId="0" fontId="4" fillId="12" borderId="1" xfId="0" applyFont="1" applyFill="1" applyBorder="1" applyAlignment="1">
      <alignment vertical="top" wrapText="1"/>
    </xf>
    <xf numFmtId="44" fontId="4" fillId="0" borderId="1" xfId="2" applyFont="1" applyBorder="1" applyAlignment="1">
      <alignment vertical="center"/>
    </xf>
    <xf numFmtId="0" fontId="4" fillId="0" borderId="1" xfId="0" applyFont="1" applyBorder="1" applyAlignment="1">
      <alignment vertical="top" wrapText="1"/>
    </xf>
    <xf numFmtId="0" fontId="6" fillId="6" borderId="1" xfId="0" applyFont="1" applyFill="1" applyBorder="1" applyAlignment="1">
      <alignment vertical="top" wrapText="1"/>
    </xf>
    <xf numFmtId="2" fontId="6" fillId="6" borderId="1" xfId="0" applyNumberFormat="1" applyFont="1" applyFill="1" applyBorder="1" applyAlignment="1">
      <alignment horizontal="center" vertical="center"/>
    </xf>
    <xf numFmtId="44" fontId="6" fillId="6" borderId="1" xfId="2" applyFont="1" applyFill="1" applyBorder="1" applyAlignment="1">
      <alignment vertical="top"/>
    </xf>
    <xf numFmtId="0" fontId="4" fillId="0" borderId="1" xfId="0" applyFont="1" applyBorder="1" applyAlignment="1">
      <alignment vertical="center" wrapText="1"/>
    </xf>
    <xf numFmtId="0" fontId="6" fillId="6" borderId="1" xfId="0" applyFont="1" applyFill="1" applyBorder="1" applyAlignment="1" applyProtection="1">
      <alignment horizontal="left" vertical="center" wrapText="1"/>
      <protection hidden="1"/>
    </xf>
    <xf numFmtId="2" fontId="6" fillId="6" borderId="1" xfId="5" applyNumberFormat="1" applyFont="1" applyFill="1" applyBorder="1" applyAlignment="1" applyProtection="1">
      <alignment horizontal="center" vertical="center" wrapText="1"/>
      <protection hidden="1"/>
    </xf>
    <xf numFmtId="43" fontId="6" fillId="6" borderId="1" xfId="1" applyFont="1" applyFill="1" applyBorder="1" applyAlignment="1" applyProtection="1">
      <alignment horizontal="right" vertical="center" wrapText="1"/>
      <protection hidden="1"/>
    </xf>
    <xf numFmtId="8" fontId="6" fillId="6" borderId="1" xfId="0" applyNumberFormat="1" applyFont="1" applyFill="1" applyBorder="1" applyAlignment="1">
      <alignment vertical="center"/>
    </xf>
    <xf numFmtId="44" fontId="6" fillId="6" borderId="1" xfId="2" applyFont="1" applyFill="1" applyBorder="1" applyAlignment="1">
      <alignment horizontal="right" vertical="center"/>
    </xf>
    <xf numFmtId="0" fontId="9" fillId="0" borderId="1" xfId="0" applyFont="1" applyBorder="1" applyAlignment="1" applyProtection="1">
      <alignment vertical="center" wrapText="1"/>
      <protection hidden="1"/>
    </xf>
    <xf numFmtId="2" fontId="6" fillId="0" borderId="1" xfId="0" applyNumberFormat="1" applyFont="1" applyBorder="1" applyAlignment="1" applyProtection="1">
      <alignment horizontal="center" vertical="center" wrapText="1"/>
      <protection hidden="1"/>
    </xf>
    <xf numFmtId="168" fontId="6" fillId="0" borderId="1" xfId="6" applyNumberFormat="1" applyFont="1" applyFill="1" applyBorder="1" applyAlignment="1" applyProtection="1">
      <alignment vertical="center" wrapText="1"/>
      <protection hidden="1"/>
    </xf>
    <xf numFmtId="8" fontId="4" fillId="0" borderId="1" xfId="0" applyNumberFormat="1" applyFont="1" applyBorder="1" applyAlignment="1">
      <alignment vertical="center"/>
    </xf>
    <xf numFmtId="0" fontId="10" fillId="0" borderId="1" xfId="0" applyFont="1" applyBorder="1" applyAlignment="1" applyProtection="1">
      <alignment horizontal="left" vertical="center" wrapText="1"/>
      <protection hidden="1"/>
    </xf>
    <xf numFmtId="0" fontId="4" fillId="0" borderId="1" xfId="0" applyFont="1" applyBorder="1" applyAlignment="1" applyProtection="1">
      <alignment vertical="center" wrapText="1"/>
      <protection hidden="1"/>
    </xf>
    <xf numFmtId="2" fontId="4" fillId="0" borderId="1" xfId="1"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44" fontId="4" fillId="0" borderId="1" xfId="2" applyFont="1" applyBorder="1" applyAlignment="1" applyProtection="1">
      <alignment horizontal="center" vertical="center"/>
      <protection hidden="1"/>
    </xf>
    <xf numFmtId="0" fontId="4" fillId="0" borderId="1" xfId="0" applyFont="1" applyBorder="1" applyAlignment="1" applyProtection="1">
      <alignment horizontal="left" vertical="center" wrapText="1"/>
      <protection hidden="1"/>
    </xf>
    <xf numFmtId="44" fontId="4" fillId="0" borderId="1" xfId="2" applyFont="1" applyBorder="1" applyAlignment="1" applyProtection="1">
      <alignment horizontal="right" vertical="center"/>
      <protection hidden="1"/>
    </xf>
    <xf numFmtId="43" fontId="4" fillId="0" borderId="1" xfId="1" applyFont="1" applyBorder="1" applyAlignment="1" applyProtection="1">
      <alignment horizontal="center" vertical="center"/>
      <protection hidden="1"/>
    </xf>
    <xf numFmtId="2" fontId="4" fillId="0" borderId="1" xfId="0" applyNumberFormat="1" applyFont="1" applyBorder="1" applyAlignment="1" applyProtection="1">
      <alignment horizontal="center" vertical="center"/>
      <protection hidden="1"/>
    </xf>
    <xf numFmtId="43" fontId="4" fillId="0" borderId="1" xfId="1" applyFont="1" applyBorder="1" applyAlignment="1" applyProtection="1">
      <alignment horizontal="right" vertical="center"/>
      <protection hidden="1"/>
    </xf>
    <xf numFmtId="2" fontId="4" fillId="8" borderId="1" xfId="1" applyNumberFormat="1" applyFont="1" applyFill="1" applyBorder="1" applyAlignment="1" applyProtection="1">
      <alignment horizontal="center" vertical="center" wrapText="1"/>
      <protection hidden="1"/>
    </xf>
    <xf numFmtId="0" fontId="9" fillId="0" borderId="1" xfId="0" applyFont="1" applyBorder="1" applyAlignment="1" applyProtection="1">
      <alignment horizontal="left" vertical="center" wrapText="1"/>
      <protection hidden="1"/>
    </xf>
    <xf numFmtId="2" fontId="4" fillId="0" borderId="1" xfId="5" applyNumberFormat="1" applyFont="1" applyFill="1" applyBorder="1" applyAlignment="1" applyProtection="1">
      <alignment horizontal="center" vertical="center" wrapText="1"/>
      <protection hidden="1"/>
    </xf>
    <xf numFmtId="43" fontId="4" fillId="8" borderId="1" xfId="1" applyFont="1" applyFill="1" applyBorder="1" applyAlignment="1" applyProtection="1">
      <alignment horizontal="right" vertical="center" wrapText="1"/>
      <protection hidden="1"/>
    </xf>
    <xf numFmtId="2" fontId="4" fillId="0" borderId="1" xfId="3" applyNumberFormat="1" applyFont="1" applyBorder="1" applyAlignment="1">
      <alignment horizontal="center" vertical="center"/>
    </xf>
    <xf numFmtId="0" fontId="4" fillId="0" borderId="1" xfId="0" applyFont="1" applyBorder="1" applyAlignment="1" applyProtection="1">
      <alignment horizontal="center" vertical="center" wrapText="1"/>
      <protection hidden="1"/>
    </xf>
    <xf numFmtId="0" fontId="6" fillId="5" borderId="1" xfId="0" applyFont="1" applyFill="1" applyBorder="1" applyAlignment="1">
      <alignment horizontal="left" vertical="center"/>
    </xf>
    <xf numFmtId="2" fontId="6" fillId="5" borderId="1" xfId="0" applyNumberFormat="1" applyFont="1" applyFill="1" applyBorder="1" applyAlignment="1">
      <alignment horizontal="center"/>
    </xf>
    <xf numFmtId="0" fontId="6" fillId="5" borderId="1" xfId="3" applyFont="1" applyFill="1" applyBorder="1" applyAlignment="1">
      <alignment horizontal="center"/>
    </xf>
    <xf numFmtId="0" fontId="6" fillId="6" borderId="1" xfId="0" applyFont="1" applyFill="1" applyBorder="1" applyAlignment="1">
      <alignment horizontal="left" vertical="center"/>
    </xf>
    <xf numFmtId="2" fontId="6" fillId="6" borderId="1" xfId="0" applyNumberFormat="1" applyFont="1" applyFill="1" applyBorder="1" applyAlignment="1">
      <alignment horizontal="center"/>
    </xf>
    <xf numFmtId="0" fontId="6" fillId="6" borderId="1" xfId="3" applyFont="1" applyFill="1" applyBorder="1" applyAlignment="1">
      <alignment horizontal="center"/>
    </xf>
    <xf numFmtId="0" fontId="9" fillId="0" borderId="1" xfId="0" applyFont="1" applyBorder="1" applyAlignment="1">
      <alignment vertical="top" wrapText="1"/>
    </xf>
    <xf numFmtId="2" fontId="6" fillId="0" borderId="1" xfId="0" applyNumberFormat="1" applyFont="1" applyBorder="1" applyAlignment="1">
      <alignment vertical="top"/>
    </xf>
    <xf numFmtId="44" fontId="6" fillId="0" borderId="1" xfId="2" applyFont="1" applyBorder="1" applyAlignment="1">
      <alignment vertical="top"/>
    </xf>
    <xf numFmtId="2" fontId="4" fillId="0" borderId="1" xfId="0" applyNumberFormat="1" applyFont="1" applyBorder="1" applyAlignment="1">
      <alignment horizontal="center" vertical="top"/>
    </xf>
    <xf numFmtId="44" fontId="4" fillId="0" borderId="1" xfId="2" applyFont="1" applyBorder="1" applyAlignment="1">
      <alignment horizontal="center" vertical="top"/>
    </xf>
    <xf numFmtId="0" fontId="4" fillId="0" borderId="1" xfId="0" applyFont="1" applyBorder="1" applyAlignment="1">
      <alignment horizontal="center" vertical="top"/>
    </xf>
    <xf numFmtId="44" fontId="4" fillId="13" borderId="1" xfId="2" applyFont="1" applyFill="1" applyBorder="1" applyAlignment="1">
      <alignment horizontal="center" vertical="top" wrapText="1"/>
    </xf>
    <xf numFmtId="0" fontId="9" fillId="0" borderId="1" xfId="0" applyFont="1" applyBorder="1" applyAlignment="1">
      <alignment vertical="top"/>
    </xf>
    <xf numFmtId="2" fontId="6" fillId="0" borderId="1" xfId="0" applyNumberFormat="1" applyFont="1" applyBorder="1" applyAlignment="1">
      <alignment horizontal="center" vertical="top"/>
    </xf>
    <xf numFmtId="44" fontId="6" fillId="0" borderId="1" xfId="2" applyFont="1" applyBorder="1" applyAlignment="1">
      <alignment horizontal="center" vertical="top"/>
    </xf>
    <xf numFmtId="0" fontId="6" fillId="14" borderId="1" xfId="3" applyFont="1" applyFill="1" applyBorder="1" applyAlignment="1">
      <alignment horizontal="left" vertical="center" wrapText="1"/>
    </xf>
    <xf numFmtId="2" fontId="4" fillId="14" borderId="1" xfId="3" applyNumberFormat="1" applyFont="1" applyFill="1" applyBorder="1" applyAlignment="1">
      <alignment vertical="top"/>
    </xf>
    <xf numFmtId="0" fontId="6" fillId="14" borderId="1" xfId="3" applyFont="1" applyFill="1" applyBorder="1" applyAlignment="1">
      <alignment horizontal="center" vertical="top"/>
    </xf>
    <xf numFmtId="44" fontId="4" fillId="14" borderId="1" xfId="2" applyFont="1" applyFill="1" applyBorder="1" applyAlignment="1">
      <alignment horizontal="center" vertical="center"/>
    </xf>
    <xf numFmtId="2" fontId="4" fillId="0" borderId="1" xfId="0" applyNumberFormat="1" applyFont="1" applyBorder="1" applyAlignment="1">
      <alignment vertical="top"/>
    </xf>
    <xf numFmtId="44" fontId="4" fillId="0" borderId="1" xfId="2" applyFont="1" applyBorder="1" applyAlignment="1">
      <alignment horizontal="right" vertical="top" wrapText="1"/>
    </xf>
    <xf numFmtId="0" fontId="8" fillId="0" borderId="1" xfId="0" applyFont="1" applyBorder="1" applyAlignment="1">
      <alignment vertical="top" wrapText="1"/>
    </xf>
    <xf numFmtId="2" fontId="4" fillId="0" borderId="1" xfId="0" applyNumberFormat="1" applyFont="1" applyBorder="1" applyAlignment="1">
      <alignment horizontal="center" vertical="top" wrapText="1"/>
    </xf>
    <xf numFmtId="0" fontId="7" fillId="4" borderId="1" xfId="3" applyFont="1" applyFill="1" applyBorder="1" applyAlignment="1">
      <alignment horizontal="center" vertical="center" wrapText="1"/>
    </xf>
    <xf numFmtId="0" fontId="7" fillId="4" borderId="1" xfId="3" applyFont="1" applyFill="1" applyBorder="1" applyAlignment="1">
      <alignment horizontal="left" vertical="center" wrapText="1"/>
    </xf>
    <xf numFmtId="2" fontId="5" fillId="6" borderId="1" xfId="0" applyNumberFormat="1" applyFont="1" applyFill="1" applyBorder="1" applyAlignment="1">
      <alignment horizontal="left"/>
    </xf>
    <xf numFmtId="0" fontId="14" fillId="0" borderId="1" xfId="0" applyFont="1" applyBorder="1" applyAlignment="1">
      <alignment vertical="top" wrapText="1"/>
    </xf>
    <xf numFmtId="2" fontId="3" fillId="0" borderId="1" xfId="0" applyNumberFormat="1" applyFont="1" applyBorder="1" applyAlignment="1">
      <alignment horizontal="left"/>
    </xf>
    <xf numFmtId="0" fontId="5" fillId="0" borderId="1" xfId="0" applyFont="1" applyBorder="1" applyAlignment="1">
      <alignment horizontal="center" vertical="top"/>
    </xf>
    <xf numFmtId="44" fontId="5" fillId="0" borderId="1" xfId="2" applyFont="1" applyBorder="1" applyAlignment="1">
      <alignment horizontal="right" vertical="center"/>
    </xf>
    <xf numFmtId="0" fontId="5" fillId="0" borderId="1" xfId="0" applyFont="1" applyBorder="1" applyAlignment="1">
      <alignment vertical="top" wrapText="1"/>
    </xf>
    <xf numFmtId="2" fontId="5" fillId="0" borderId="1" xfId="0" applyNumberFormat="1" applyFont="1" applyBorder="1" applyAlignment="1">
      <alignment horizontal="left"/>
    </xf>
    <xf numFmtId="0" fontId="5" fillId="0" borderId="1" xfId="0" applyFont="1" applyBorder="1" applyAlignment="1">
      <alignment horizontal="center" vertical="top" wrapText="1"/>
    </xf>
    <xf numFmtId="0" fontId="15" fillId="0" borderId="1" xfId="0" applyFont="1" applyBorder="1" applyAlignment="1">
      <alignment vertical="top" wrapText="1"/>
    </xf>
    <xf numFmtId="0" fontId="5" fillId="8" borderId="1" xfId="0" applyFont="1" applyFill="1" applyBorder="1" applyAlignment="1">
      <alignment vertical="top" wrapText="1"/>
    </xf>
    <xf numFmtId="2" fontId="5" fillId="8" borderId="1" xfId="0" applyNumberFormat="1" applyFont="1" applyFill="1" applyBorder="1" applyAlignment="1">
      <alignment horizontal="left"/>
    </xf>
    <xf numFmtId="0" fontId="3" fillId="0" borderId="1" xfId="0" applyFont="1" applyBorder="1" applyAlignment="1">
      <alignment vertical="top"/>
    </xf>
    <xf numFmtId="0" fontId="16" fillId="0" borderId="1" xfId="0" applyFont="1" applyBorder="1" applyAlignment="1">
      <alignment vertical="top" wrapText="1"/>
    </xf>
    <xf numFmtId="2" fontId="5" fillId="0" borderId="1" xfId="0" applyNumberFormat="1" applyFont="1" applyBorder="1" applyAlignment="1">
      <alignment horizontal="left" wrapText="1"/>
    </xf>
    <xf numFmtId="0" fontId="14" fillId="0" borderId="1" xfId="0" applyFont="1" applyBorder="1" applyAlignment="1">
      <alignment vertical="top"/>
    </xf>
    <xf numFmtId="0" fontId="17" fillId="0" borderId="1" xfId="0" applyFont="1" applyBorder="1" applyAlignment="1">
      <alignment vertical="top" wrapText="1"/>
    </xf>
    <xf numFmtId="0" fontId="18" fillId="0" borderId="1" xfId="0" applyFont="1" applyBorder="1" applyAlignment="1">
      <alignment vertical="top" wrapText="1"/>
    </xf>
    <xf numFmtId="2" fontId="11" fillId="0" borderId="1" xfId="0" applyNumberFormat="1" applyFont="1" applyBorder="1" applyAlignment="1">
      <alignment horizontal="left"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9" fillId="0" borderId="1" xfId="0" applyFont="1" applyBorder="1" applyAlignment="1">
      <alignment wrapText="1"/>
    </xf>
    <xf numFmtId="0" fontId="5" fillId="0" borderId="1" xfId="0" applyFont="1" applyBorder="1" applyAlignment="1">
      <alignment horizontal="center"/>
    </xf>
    <xf numFmtId="0" fontId="3" fillId="0" borderId="1" xfId="0" applyFont="1" applyBorder="1" applyAlignment="1">
      <alignment vertical="top" wrapText="1"/>
    </xf>
    <xf numFmtId="0" fontId="19" fillId="0" borderId="1" xfId="0" applyFont="1" applyBorder="1"/>
    <xf numFmtId="0" fontId="5" fillId="0" borderId="1" xfId="0" applyFont="1" applyBorder="1" applyAlignment="1">
      <alignment vertical="top"/>
    </xf>
    <xf numFmtId="2" fontId="5" fillId="6" borderId="1" xfId="0" applyNumberFormat="1" applyFont="1" applyFill="1" applyBorder="1" applyAlignment="1">
      <alignment horizontal="right"/>
    </xf>
    <xf numFmtId="0" fontId="3" fillId="6" borderId="1" xfId="0" applyFont="1" applyFill="1" applyBorder="1" applyAlignment="1">
      <alignment horizontal="center" vertical="top"/>
    </xf>
    <xf numFmtId="44" fontId="5" fillId="6" borderId="1" xfId="2" applyFont="1" applyFill="1" applyBorder="1" applyAlignment="1">
      <alignment horizontal="right"/>
    </xf>
    <xf numFmtId="0" fontId="7" fillId="4" borderId="1" xfId="3" applyFont="1" applyFill="1" applyBorder="1" applyAlignment="1">
      <alignment horizontal="left" vertical="top" wrapText="1"/>
    </xf>
    <xf numFmtId="0" fontId="7" fillId="5" borderId="1" xfId="3" applyFont="1" applyFill="1" applyBorder="1" applyAlignment="1">
      <alignment horizontal="center" vertical="center" wrapText="1"/>
    </xf>
    <xf numFmtId="0" fontId="18" fillId="8" borderId="1" xfId="0" applyFont="1" applyFill="1" applyBorder="1" applyAlignment="1">
      <alignment horizontal="left" vertical="top" wrapText="1"/>
    </xf>
    <xf numFmtId="0" fontId="11"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44" fontId="5" fillId="0" borderId="1" xfId="2" applyFont="1" applyFill="1" applyBorder="1" applyAlignment="1">
      <alignment horizontal="center" vertical="center"/>
    </xf>
    <xf numFmtId="0" fontId="11" fillId="8" borderId="1" xfId="0" applyFont="1" applyFill="1" applyBorder="1" applyAlignment="1">
      <alignment horizontal="left" vertical="top" wrapText="1"/>
    </xf>
    <xf numFmtId="0" fontId="17" fillId="8" borderId="1" xfId="0" applyFont="1" applyFill="1" applyBorder="1" applyAlignment="1">
      <alignment horizontal="left" vertical="top" wrapText="1"/>
    </xf>
    <xf numFmtId="44" fontId="4" fillId="0" borderId="1" xfId="2" applyFont="1" applyFill="1" applyBorder="1" applyAlignment="1">
      <alignment horizontal="center" vertical="center"/>
    </xf>
    <xf numFmtId="0" fontId="11" fillId="10" borderId="1" xfId="0" applyFont="1" applyFill="1" applyBorder="1" applyAlignment="1">
      <alignment horizontal="left" vertical="top" wrapText="1"/>
    </xf>
    <xf numFmtId="0" fontId="5" fillId="10" borderId="1" xfId="0" applyFont="1" applyFill="1" applyBorder="1" applyAlignment="1">
      <alignment horizontal="center" vertical="center"/>
    </xf>
    <xf numFmtId="0" fontId="12" fillId="1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21" fillId="8" borderId="1" xfId="0" applyFont="1" applyFill="1" applyBorder="1" applyAlignment="1">
      <alignment horizontal="left" vertical="top" wrapText="1"/>
    </xf>
    <xf numFmtId="0" fontId="11" fillId="0" borderId="1" xfId="0" applyFont="1" applyBorder="1" applyAlignment="1">
      <alignment horizontal="left" vertical="top" wrapText="1"/>
    </xf>
    <xf numFmtId="0" fontId="17" fillId="0" borderId="1" xfId="0" applyFont="1" applyBorder="1" applyAlignment="1">
      <alignment horizontal="left" vertical="top" wrapText="1"/>
    </xf>
    <xf numFmtId="0" fontId="11"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0" fontId="5" fillId="0" borderId="1" xfId="0" applyFont="1" applyBorder="1" applyAlignment="1">
      <alignment horizontal="center" vertical="center"/>
    </xf>
    <xf numFmtId="2" fontId="11" fillId="0" borderId="1" xfId="0" applyNumberFormat="1" applyFont="1" applyBorder="1" applyAlignment="1">
      <alignment horizontal="center" vertical="center" wrapText="1"/>
    </xf>
    <xf numFmtId="0" fontId="7" fillId="8" borderId="1" xfId="0" applyFont="1" applyFill="1" applyBorder="1" applyAlignment="1">
      <alignment horizontal="left" vertical="top"/>
    </xf>
    <xf numFmtId="0" fontId="11" fillId="8" borderId="1" xfId="0" applyFont="1" applyFill="1" applyBorder="1" applyAlignment="1">
      <alignment horizontal="center" vertical="center"/>
    </xf>
    <xf numFmtId="0" fontId="19" fillId="0" borderId="1" xfId="0" applyFont="1" applyBorder="1" applyAlignment="1">
      <alignment horizontal="left" vertical="top" wrapText="1"/>
    </xf>
    <xf numFmtId="0" fontId="3" fillId="16" borderId="1" xfId="0" applyFont="1" applyFill="1" applyBorder="1" applyAlignment="1">
      <alignment horizontal="center" vertical="center" wrapText="1"/>
    </xf>
    <xf numFmtId="0" fontId="3" fillId="16" borderId="1" xfId="0" applyFont="1" applyFill="1" applyBorder="1" applyAlignment="1">
      <alignment horizontal="left" vertical="top" wrapText="1"/>
    </xf>
    <xf numFmtId="4" fontId="7" fillId="16" borderId="1" xfId="0" applyNumberFormat="1" applyFont="1" applyFill="1" applyBorder="1" applyAlignment="1">
      <alignment horizontal="center" vertical="center" wrapText="1"/>
    </xf>
    <xf numFmtId="44" fontId="3" fillId="16" borderId="1" xfId="8" applyFont="1" applyFill="1" applyBorder="1" applyAlignment="1">
      <alignment horizontal="center" vertical="center" wrapText="1"/>
    </xf>
    <xf numFmtId="0" fontId="3" fillId="8" borderId="1" xfId="0" applyFont="1" applyFill="1" applyBorder="1" applyAlignment="1">
      <alignment horizontal="center" vertical="center"/>
    </xf>
    <xf numFmtId="4" fontId="11" fillId="8" borderId="1" xfId="0" applyNumberFormat="1" applyFont="1" applyFill="1" applyBorder="1" applyAlignment="1">
      <alignment horizontal="center" vertical="center" wrapText="1"/>
    </xf>
    <xf numFmtId="44" fontId="11" fillId="0" borderId="1" xfId="8" applyFont="1" applyFill="1" applyBorder="1" applyAlignment="1">
      <alignment horizontal="center" vertical="center" wrapText="1"/>
    </xf>
    <xf numFmtId="44" fontId="5" fillId="0" borderId="1" xfId="8" applyFont="1" applyFill="1" applyBorder="1" applyAlignment="1">
      <alignment horizontal="center" vertical="center"/>
    </xf>
    <xf numFmtId="0" fontId="7" fillId="8" borderId="1" xfId="0" applyFont="1" applyFill="1" applyBorder="1" applyAlignment="1">
      <alignment horizontal="center" vertical="center" wrapText="1"/>
    </xf>
    <xf numFmtId="0" fontId="11" fillId="17" borderId="1" xfId="0" applyFont="1" applyFill="1" applyBorder="1" applyAlignment="1">
      <alignment horizontal="left" vertical="top" wrapText="1"/>
    </xf>
    <xf numFmtId="0" fontId="7" fillId="17" borderId="1" xfId="0" applyFont="1" applyFill="1" applyBorder="1" applyAlignment="1">
      <alignment horizontal="center" vertical="center"/>
    </xf>
    <xf numFmtId="4" fontId="11" fillId="17" borderId="1" xfId="0" applyNumberFormat="1" applyFont="1" applyFill="1" applyBorder="1" applyAlignment="1">
      <alignment horizontal="center" vertical="center" wrapText="1"/>
    </xf>
    <xf numFmtId="8" fontId="11" fillId="0" borderId="1" xfId="0" applyNumberFormat="1" applyFont="1" applyBorder="1" applyAlignment="1">
      <alignment horizontal="center" vertical="center"/>
    </xf>
    <xf numFmtId="0" fontId="18" fillId="10" borderId="1" xfId="0" applyFont="1" applyFill="1" applyBorder="1" applyAlignment="1">
      <alignment horizontal="left" vertical="top" wrapText="1"/>
    </xf>
    <xf numFmtId="0" fontId="3" fillId="10" borderId="1" xfId="0" applyFont="1" applyFill="1" applyBorder="1" applyAlignment="1">
      <alignment horizontal="center" vertical="center"/>
    </xf>
    <xf numFmtId="4" fontId="5" fillId="8" borderId="1" xfId="0" applyNumberFormat="1" applyFont="1" applyFill="1" applyBorder="1" applyAlignment="1">
      <alignment horizontal="center" vertical="center"/>
    </xf>
    <xf numFmtId="0" fontId="7" fillId="0" borderId="1" xfId="0" applyFont="1" applyBorder="1" applyAlignment="1">
      <alignment horizontal="left" vertical="top" wrapText="1"/>
    </xf>
    <xf numFmtId="0" fontId="17" fillId="13" borderId="1" xfId="0" applyFont="1" applyFill="1" applyBorder="1" applyAlignment="1">
      <alignment horizontal="left" vertical="top" wrapText="1"/>
    </xf>
    <xf numFmtId="0" fontId="3" fillId="0" borderId="1" xfId="0" applyFont="1" applyBorder="1" applyAlignment="1">
      <alignment horizontal="center" vertical="center"/>
    </xf>
    <xf numFmtId="4" fontId="5" fillId="0" borderId="1" xfId="0" applyNumberFormat="1" applyFont="1" applyBorder="1" applyAlignment="1">
      <alignment horizontal="center" vertical="center"/>
    </xf>
    <xf numFmtId="0" fontId="7" fillId="10" borderId="1" xfId="0" applyFont="1" applyFill="1" applyBorder="1" applyAlignment="1">
      <alignment horizontal="left" vertical="top" wrapText="1"/>
    </xf>
    <xf numFmtId="44" fontId="4" fillId="0" borderId="1" xfId="8" applyFont="1" applyFill="1" applyBorder="1" applyAlignment="1">
      <alignment horizontal="center" vertical="center" wrapText="1"/>
    </xf>
    <xf numFmtId="4" fontId="1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3" fillId="17" borderId="1" xfId="0" applyFont="1" applyFill="1" applyBorder="1" applyAlignment="1">
      <alignment horizontal="center" vertical="center"/>
    </xf>
    <xf numFmtId="0" fontId="18" fillId="0" borderId="1" xfId="0" applyFont="1" applyBorder="1" applyAlignment="1">
      <alignment horizontal="left" vertical="top" wrapText="1"/>
    </xf>
    <xf numFmtId="2" fontId="4" fillId="8" borderId="1" xfId="0" applyNumberFormat="1" applyFont="1" applyFill="1" applyBorder="1" applyAlignment="1">
      <alignment horizontal="center" vertical="center"/>
    </xf>
    <xf numFmtId="0" fontId="5" fillId="0" borderId="1" xfId="0" applyFont="1" applyBorder="1" applyAlignment="1">
      <alignment horizontal="left" wrapText="1"/>
    </xf>
    <xf numFmtId="2" fontId="5" fillId="0" borderId="1" xfId="0" applyNumberFormat="1" applyFont="1" applyBorder="1" applyAlignment="1">
      <alignment horizontal="center"/>
    </xf>
    <xf numFmtId="44" fontId="5" fillId="0" borderId="1" xfId="3" applyNumberFormat="1" applyFont="1" applyBorder="1" applyAlignment="1">
      <alignment horizontal="center"/>
    </xf>
    <xf numFmtId="0" fontId="11" fillId="0" borderId="1" xfId="3" applyFont="1" applyBorder="1" applyAlignment="1">
      <alignment horizontal="left" vertical="top" wrapText="1"/>
    </xf>
    <xf numFmtId="44" fontId="11" fillId="0" borderId="1" xfId="3" applyNumberFormat="1" applyFont="1" applyBorder="1" applyAlignment="1">
      <alignment horizontal="left" vertical="top" wrapText="1"/>
    </xf>
    <xf numFmtId="166" fontId="4" fillId="0" borderId="1" xfId="5" applyFont="1" applyFill="1" applyBorder="1" applyAlignment="1" applyProtection="1">
      <alignment horizontal="center" vertical="center" wrapText="1"/>
      <protection hidden="1"/>
    </xf>
    <xf numFmtId="0" fontId="4" fillId="0" borderId="1" xfId="3" applyFont="1" applyBorder="1"/>
    <xf numFmtId="0" fontId="5" fillId="0" borderId="1" xfId="0" applyFont="1" applyBorder="1"/>
    <xf numFmtId="0" fontId="0" fillId="0" borderId="1" xfId="0" applyBorder="1" applyAlignment="1">
      <alignment horizontal="left" vertical="top" wrapText="1"/>
    </xf>
    <xf numFmtId="0" fontId="6" fillId="0" borderId="1" xfId="3" applyFont="1" applyBorder="1" applyAlignment="1">
      <alignment horizontal="left" wrapText="1"/>
    </xf>
    <xf numFmtId="0" fontId="4" fillId="0" borderId="1" xfId="3" applyFont="1" applyBorder="1" applyAlignment="1">
      <alignment horizontal="left" wrapText="1"/>
    </xf>
    <xf numFmtId="44" fontId="6" fillId="6" borderId="1" xfId="2" applyFont="1" applyFill="1" applyBorder="1" applyAlignment="1">
      <alignment horizontal="right" vertical="center" wrapText="1"/>
    </xf>
    <xf numFmtId="0" fontId="4" fillId="7" borderId="1" xfId="0" applyFont="1" applyFill="1" applyBorder="1" applyAlignment="1">
      <alignment horizontal="center" vertical="top"/>
    </xf>
    <xf numFmtId="44" fontId="7" fillId="6" borderId="1" xfId="2" applyFont="1" applyFill="1" applyBorder="1" applyAlignment="1">
      <alignment horizontal="right" vertical="center" wrapText="1"/>
    </xf>
    <xf numFmtId="2" fontId="6" fillId="0" borderId="1" xfId="0" applyNumberFormat="1" applyFont="1" applyBorder="1" applyAlignment="1">
      <alignment horizontal="center" vertical="center"/>
    </xf>
    <xf numFmtId="0" fontId="6" fillId="6" borderId="1" xfId="0" applyFont="1" applyFill="1" applyBorder="1" applyAlignment="1">
      <alignment horizontal="center" vertical="top"/>
    </xf>
    <xf numFmtId="0" fontId="5" fillId="0" borderId="1" xfId="0" applyFont="1" applyBorder="1"/>
    <xf numFmtId="0" fontId="5" fillId="8" borderId="1" xfId="0" applyFont="1" applyFill="1" applyBorder="1" applyAlignment="1">
      <alignment wrapText="1"/>
    </xf>
    <xf numFmtId="0" fontId="5" fillId="10" borderId="1" xfId="0" applyFont="1" applyFill="1" applyBorder="1" applyAlignment="1">
      <alignment wrapText="1"/>
    </xf>
    <xf numFmtId="0" fontId="3" fillId="4" borderId="1" xfId="0" applyFont="1" applyFill="1" applyBorder="1" applyAlignment="1">
      <alignment wrapText="1"/>
    </xf>
    <xf numFmtId="2" fontId="3" fillId="4" borderId="1" xfId="0" applyNumberFormat="1" applyFont="1" applyFill="1" applyBorder="1" applyAlignment="1">
      <alignment horizontal="center" wrapText="1"/>
    </xf>
    <xf numFmtId="0" fontId="5" fillId="4" borderId="1" xfId="0" applyFont="1" applyFill="1" applyBorder="1" applyAlignment="1">
      <alignment horizontal="center"/>
    </xf>
    <xf numFmtId="44" fontId="5" fillId="4" borderId="1" xfId="2" applyFont="1" applyFill="1" applyBorder="1"/>
    <xf numFmtId="0" fontId="5" fillId="0" borderId="1" xfId="0" applyFont="1" applyBorder="1" applyAlignment="1">
      <alignment wrapText="1"/>
    </xf>
    <xf numFmtId="44" fontId="5" fillId="0" borderId="1" xfId="2" applyFont="1" applyBorder="1"/>
    <xf numFmtId="44" fontId="5" fillId="0" borderId="1" xfId="2" applyFont="1" applyBorder="1" applyAlignment="1"/>
    <xf numFmtId="0" fontId="3" fillId="0" borderId="1" xfId="0" applyFont="1" applyBorder="1" applyAlignment="1">
      <alignment wrapText="1"/>
    </xf>
    <xf numFmtId="2" fontId="5" fillId="8" borderId="1" xfId="0" applyNumberFormat="1" applyFont="1" applyFill="1" applyBorder="1" applyAlignment="1">
      <alignment horizontal="center"/>
    </xf>
    <xf numFmtId="44" fontId="5" fillId="8" borderId="1" xfId="2" applyFont="1" applyFill="1" applyBorder="1"/>
    <xf numFmtId="0" fontId="16" fillId="0" borderId="1" xfId="0" applyFont="1" applyBorder="1" applyAlignment="1">
      <alignment wrapText="1"/>
    </xf>
    <xf numFmtId="0" fontId="15" fillId="13" borderId="1" xfId="0" applyFont="1" applyFill="1" applyBorder="1"/>
    <xf numFmtId="0" fontId="3" fillId="0" borderId="1" xfId="0" applyFont="1" applyBorder="1" applyAlignment="1">
      <alignment horizontal="center" wrapText="1"/>
    </xf>
    <xf numFmtId="0" fontId="15" fillId="0" borderId="1" xfId="0" applyFont="1" applyBorder="1" applyAlignment="1">
      <alignment wrapText="1"/>
    </xf>
    <xf numFmtId="0" fontId="18" fillId="13" borderId="1" xfId="0" applyFont="1" applyFill="1" applyBorder="1" applyAlignment="1">
      <alignment horizontal="left" vertical="top" wrapText="1"/>
    </xf>
    <xf numFmtId="43" fontId="5" fillId="0" borderId="1" xfId="0" applyNumberFormat="1" applyFont="1" applyBorder="1" applyAlignment="1">
      <alignment horizontal="center"/>
    </xf>
    <xf numFmtId="0" fontId="11" fillId="13" borderId="1" xfId="0" applyFont="1" applyFill="1" applyBorder="1" applyAlignment="1">
      <alignment horizontal="left" vertical="top" wrapText="1"/>
    </xf>
    <xf numFmtId="2" fontId="5" fillId="13" borderId="1" xfId="0" applyNumberFormat="1" applyFont="1" applyFill="1" applyBorder="1" applyAlignment="1">
      <alignment horizontal="center"/>
    </xf>
    <xf numFmtId="0" fontId="5" fillId="13" borderId="1" xfId="0" applyFont="1" applyFill="1" applyBorder="1" applyAlignment="1">
      <alignment horizontal="center"/>
    </xf>
    <xf numFmtId="44" fontId="5" fillId="13" borderId="1" xfId="2" applyFont="1" applyFill="1" applyBorder="1"/>
    <xf numFmtId="2" fontId="5" fillId="13" borderId="1" xfId="0" applyNumberFormat="1" applyFont="1" applyFill="1" applyBorder="1" applyAlignment="1">
      <alignment horizontal="center" wrapText="1"/>
    </xf>
    <xf numFmtId="0" fontId="5" fillId="13" borderId="1" xfId="0" applyFont="1" applyFill="1" applyBorder="1" applyAlignment="1">
      <alignment horizontal="center" wrapText="1"/>
    </xf>
    <xf numFmtId="2" fontId="20" fillId="0" borderId="1" xfId="0" applyNumberFormat="1" applyFont="1" applyBorder="1" applyAlignment="1">
      <alignment horizontal="center"/>
    </xf>
    <xf numFmtId="0" fontId="20" fillId="0" borderId="1" xfId="0" applyFont="1" applyBorder="1" applyAlignment="1">
      <alignment horizontal="center"/>
    </xf>
    <xf numFmtId="0" fontId="5" fillId="0" borderId="1" xfId="0" applyFont="1" applyBorder="1" applyAlignment="1">
      <alignment horizontal="center" wrapText="1"/>
    </xf>
    <xf numFmtId="0" fontId="7" fillId="4" borderId="1" xfId="3" applyFont="1" applyFill="1" applyBorder="1" applyAlignment="1">
      <alignment horizontal="center" vertical="center" wrapText="1"/>
    </xf>
    <xf numFmtId="0" fontId="3" fillId="0" borderId="2" xfId="3" applyFont="1" applyBorder="1" applyAlignment="1">
      <alignment horizontal="center" vertical="center" wrapText="1"/>
    </xf>
    <xf numFmtId="0" fontId="4" fillId="0" borderId="3" xfId="3" applyFont="1" applyBorder="1"/>
    <xf numFmtId="0" fontId="5" fillId="0" borderId="3" xfId="0" applyFont="1" applyBorder="1"/>
    <xf numFmtId="0" fontId="5" fillId="0" borderId="4" xfId="0" applyFont="1" applyBorder="1"/>
    <xf numFmtId="0" fontId="3" fillId="0" borderId="5" xfId="3" applyFont="1" applyBorder="1" applyAlignment="1">
      <alignment horizontal="center" vertical="center" wrapText="1"/>
    </xf>
    <xf numFmtId="0" fontId="5" fillId="0" borderId="6" xfId="0" applyFont="1" applyBorder="1"/>
    <xf numFmtId="0" fontId="6" fillId="0" borderId="5" xfId="3" applyFont="1" applyBorder="1" applyAlignment="1">
      <alignment horizontal="left" vertical="top" wrapText="1"/>
    </xf>
    <xf numFmtId="0" fontId="6" fillId="2" borderId="6" xfId="3" applyFont="1" applyFill="1" applyBorder="1" applyAlignment="1">
      <alignment horizontal="left" vertical="top" wrapText="1"/>
    </xf>
    <xf numFmtId="0" fontId="6" fillId="0" borderId="5" xfId="3" applyFont="1" applyBorder="1" applyAlignment="1">
      <alignment horizontal="left" wrapText="1"/>
    </xf>
    <xf numFmtId="0" fontId="4" fillId="0" borderId="6" xfId="3" applyFont="1" applyBorder="1" applyAlignment="1">
      <alignment horizontal="left" wrapText="1"/>
    </xf>
    <xf numFmtId="0" fontId="3" fillId="3" borderId="5" xfId="3" applyFont="1" applyFill="1" applyBorder="1" applyAlignment="1">
      <alignment horizontal="center" vertical="center" wrapText="1"/>
    </xf>
    <xf numFmtId="44" fontId="3" fillId="3" borderId="6" xfId="2" applyFont="1" applyFill="1" applyBorder="1" applyAlignment="1">
      <alignment horizontal="center" vertical="center" wrapText="1"/>
    </xf>
    <xf numFmtId="1" fontId="6" fillId="4" borderId="5" xfId="3" applyNumberFormat="1" applyFont="1" applyFill="1" applyBorder="1" applyAlignment="1">
      <alignment horizontal="center" vertical="center" wrapText="1"/>
    </xf>
    <xf numFmtId="44" fontId="6" fillId="5" borderId="6" xfId="2" applyFont="1" applyFill="1" applyBorder="1" applyAlignment="1">
      <alignment horizontal="right" vertical="center"/>
    </xf>
    <xf numFmtId="1" fontId="5" fillId="0" borderId="5" xfId="3" applyNumberFormat="1" applyFont="1" applyBorder="1" applyAlignment="1">
      <alignment horizontal="center" vertical="top"/>
    </xf>
    <xf numFmtId="44" fontId="5" fillId="0" borderId="6" xfId="2" applyFont="1" applyBorder="1" applyAlignment="1">
      <alignment horizontal="right"/>
    </xf>
    <xf numFmtId="1" fontId="4" fillId="0" borderId="5" xfId="3" applyNumberFormat="1" applyFont="1" applyBorder="1" applyAlignment="1">
      <alignment horizontal="center" vertical="top" wrapText="1"/>
    </xf>
    <xf numFmtId="44" fontId="4" fillId="0" borderId="6" xfId="2" applyFont="1" applyBorder="1" applyAlignment="1">
      <alignment horizontal="right" vertical="top"/>
    </xf>
    <xf numFmtId="0" fontId="4" fillId="0" borderId="5" xfId="3" applyFont="1" applyBorder="1" applyAlignment="1">
      <alignment horizontal="center" vertical="top" wrapText="1"/>
    </xf>
    <xf numFmtId="0" fontId="6" fillId="6" borderId="5" xfId="0" applyFont="1" applyFill="1" applyBorder="1" applyAlignment="1">
      <alignment horizontal="center" vertical="top" wrapText="1"/>
    </xf>
    <xf numFmtId="44" fontId="6" fillId="6" borderId="6" xfId="2" applyFont="1" applyFill="1" applyBorder="1" applyAlignment="1">
      <alignment horizontal="right" vertical="center" wrapText="1"/>
    </xf>
    <xf numFmtId="44" fontId="4" fillId="8" borderId="6" xfId="2" applyFont="1" applyFill="1" applyBorder="1" applyAlignment="1">
      <alignment horizontal="right" vertical="top"/>
    </xf>
    <xf numFmtId="165" fontId="4" fillId="8" borderId="6" xfId="0" applyNumberFormat="1" applyFont="1" applyFill="1" applyBorder="1" applyAlignment="1">
      <alignment vertical="top" wrapText="1"/>
    </xf>
    <xf numFmtId="0" fontId="6" fillId="4" borderId="5" xfId="3" applyFont="1" applyFill="1" applyBorder="1" applyAlignment="1">
      <alignment horizontal="center" vertical="center" wrapText="1"/>
    </xf>
    <xf numFmtId="44" fontId="6" fillId="4" borderId="6" xfId="3" applyNumberFormat="1" applyFont="1" applyFill="1" applyBorder="1" applyAlignment="1">
      <alignment horizontal="center" vertical="center" wrapText="1"/>
    </xf>
    <xf numFmtId="0" fontId="4" fillId="0" borderId="5" xfId="4" applyFont="1" applyBorder="1" applyAlignment="1">
      <alignment horizontal="center" vertical="top" wrapText="1"/>
    </xf>
    <xf numFmtId="44" fontId="4" fillId="8" borderId="6" xfId="2" applyFont="1" applyFill="1" applyBorder="1" applyAlignment="1">
      <alignment horizontal="right" vertical="center"/>
    </xf>
    <xf numFmtId="0" fontId="6" fillId="0" borderId="5" xfId="4" applyFont="1" applyBorder="1" applyAlignment="1">
      <alignment horizontal="center" vertical="top" wrapText="1"/>
    </xf>
    <xf numFmtId="0" fontId="4" fillId="0" borderId="5" xfId="4" applyFont="1" applyBorder="1" applyAlignment="1">
      <alignment horizontal="center"/>
    </xf>
    <xf numFmtId="0" fontId="4" fillId="0" borderId="5" xfId="4" applyFont="1" applyBorder="1" applyAlignment="1">
      <alignment horizontal="center" wrapText="1"/>
    </xf>
    <xf numFmtId="44" fontId="4" fillId="0" borderId="6" xfId="2" applyFont="1" applyFill="1" applyBorder="1" applyAlignment="1">
      <alignment horizontal="right" vertical="center"/>
    </xf>
    <xf numFmtId="0" fontId="7" fillId="6" borderId="5" xfId="0" applyFont="1" applyFill="1" applyBorder="1" applyAlignment="1">
      <alignment horizontal="center" vertical="top" wrapText="1"/>
    </xf>
    <xf numFmtId="44" fontId="7" fillId="6" borderId="6" xfId="2" applyFont="1" applyFill="1" applyBorder="1" applyAlignment="1">
      <alignment horizontal="right" vertical="center" wrapText="1"/>
    </xf>
    <xf numFmtId="0" fontId="11" fillId="0" borderId="5" xfId="4" applyFont="1" applyBorder="1" applyAlignment="1">
      <alignment horizontal="center" vertical="top" wrapText="1"/>
    </xf>
    <xf numFmtId="44" fontId="5" fillId="8" borderId="6" xfId="2" applyFont="1" applyFill="1" applyBorder="1" applyAlignment="1">
      <alignment horizontal="right" vertical="center"/>
    </xf>
    <xf numFmtId="0" fontId="4" fillId="0" borderId="5" xfId="0" applyFont="1" applyBorder="1"/>
    <xf numFmtId="0" fontId="4" fillId="0" borderId="5" xfId="4" applyFont="1" applyBorder="1" applyAlignment="1">
      <alignment horizontal="center" vertical="center" wrapText="1"/>
    </xf>
    <xf numFmtId="44" fontId="4" fillId="8" borderId="6" xfId="2" applyFont="1" applyFill="1" applyBorder="1" applyAlignment="1">
      <alignment horizontal="center" vertical="center"/>
    </xf>
    <xf numFmtId="0" fontId="6" fillId="11" borderId="5" xfId="0" applyFont="1" applyFill="1" applyBorder="1"/>
    <xf numFmtId="44" fontId="6" fillId="11" borderId="6" xfId="2" applyFont="1" applyFill="1" applyBorder="1" applyAlignment="1">
      <alignment vertical="top" wrapText="1"/>
    </xf>
    <xf numFmtId="0" fontId="4" fillId="0" borderId="5" xfId="0" applyFont="1" applyBorder="1" applyAlignment="1">
      <alignment horizontal="center" vertical="top" wrapText="1"/>
    </xf>
    <xf numFmtId="44" fontId="4" fillId="0" borderId="6" xfId="2" applyFont="1" applyBorder="1" applyAlignment="1">
      <alignment vertical="top" wrapText="1"/>
    </xf>
    <xf numFmtId="0" fontId="6" fillId="0" borderId="5" xfId="0" applyFont="1" applyBorder="1" applyAlignment="1">
      <alignment horizontal="center" vertical="top"/>
    </xf>
    <xf numFmtId="0" fontId="6" fillId="12" borderId="5" xfId="0" applyFont="1" applyFill="1" applyBorder="1" applyAlignment="1">
      <alignment horizontal="center" vertical="center"/>
    </xf>
    <xf numFmtId="44" fontId="6" fillId="12" borderId="6" xfId="2" applyFont="1" applyFill="1" applyBorder="1" applyAlignment="1">
      <alignment vertical="top" wrapText="1"/>
    </xf>
    <xf numFmtId="0" fontId="4" fillId="0" borderId="5" xfId="0" applyFont="1" applyBorder="1" applyAlignment="1">
      <alignment horizontal="center" vertical="center" wrapText="1"/>
    </xf>
    <xf numFmtId="0" fontId="6" fillId="0" borderId="5" xfId="0" applyFont="1" applyBorder="1" applyAlignment="1">
      <alignment horizontal="center" vertical="center"/>
    </xf>
    <xf numFmtId="0" fontId="4" fillId="7" borderId="5" xfId="0" applyFont="1" applyFill="1" applyBorder="1" applyAlignment="1">
      <alignment horizontal="center" vertical="center" wrapText="1"/>
    </xf>
    <xf numFmtId="0" fontId="4" fillId="0" borderId="5" xfId="0" applyFont="1" applyBorder="1" applyAlignment="1">
      <alignment horizontal="center" vertical="center"/>
    </xf>
    <xf numFmtId="44" fontId="6" fillId="12" borderId="6" xfId="0" applyNumberFormat="1" applyFont="1" applyFill="1" applyBorder="1" applyAlignment="1">
      <alignment vertical="top" wrapText="1"/>
    </xf>
    <xf numFmtId="44" fontId="4" fillId="0" borderId="6" xfId="2" applyFont="1" applyBorder="1" applyAlignment="1">
      <alignment horizontal="right" vertical="center"/>
    </xf>
    <xf numFmtId="0" fontId="6" fillId="6" borderId="5" xfId="0" applyFont="1" applyFill="1" applyBorder="1" applyAlignment="1">
      <alignment horizontal="center" vertical="center"/>
    </xf>
    <xf numFmtId="44" fontId="6" fillId="6" borderId="6" xfId="2" applyFont="1" applyFill="1" applyBorder="1" applyAlignment="1">
      <alignment horizontal="right" vertical="top"/>
    </xf>
    <xf numFmtId="44" fontId="6" fillId="6" borderId="6" xfId="2" applyFont="1" applyFill="1" applyBorder="1" applyAlignment="1">
      <alignment horizontal="right" vertical="center"/>
    </xf>
    <xf numFmtId="167" fontId="4" fillId="0" borderId="5" xfId="6" applyFont="1" applyFill="1" applyBorder="1" applyAlignment="1" applyProtection="1">
      <alignment horizontal="center" vertical="center" wrapText="1"/>
      <protection hidden="1"/>
    </xf>
    <xf numFmtId="167" fontId="6" fillId="0" borderId="5" xfId="6" applyFont="1" applyFill="1" applyBorder="1" applyAlignment="1" applyProtection="1">
      <alignment horizontal="center" vertical="center" wrapText="1"/>
      <protection hidden="1"/>
    </xf>
    <xf numFmtId="0" fontId="6" fillId="5" borderId="5" xfId="7" applyFont="1" applyFill="1" applyBorder="1" applyAlignment="1">
      <alignment horizontal="center" vertical="center" wrapText="1"/>
    </xf>
    <xf numFmtId="0" fontId="6" fillId="6" borderId="5" xfId="7" applyFont="1" applyFill="1" applyBorder="1" applyAlignment="1">
      <alignment horizontal="center" vertical="center" wrapText="1"/>
    </xf>
    <xf numFmtId="0" fontId="6" fillId="0" borderId="5" xfId="0" applyFont="1" applyBorder="1" applyAlignment="1">
      <alignment horizontal="center" vertical="top" wrapText="1"/>
    </xf>
    <xf numFmtId="44" fontId="6" fillId="0" borderId="6" xfId="2" applyFont="1" applyBorder="1" applyAlignment="1">
      <alignment horizontal="right" vertical="top"/>
    </xf>
    <xf numFmtId="49" fontId="4" fillId="0" borderId="5" xfId="0" applyNumberFormat="1" applyFont="1" applyBorder="1" applyAlignment="1">
      <alignment horizontal="center" vertical="top" wrapText="1"/>
    </xf>
    <xf numFmtId="44" fontId="4" fillId="0" borderId="6" xfId="2" applyFont="1" applyBorder="1" applyAlignment="1">
      <alignment horizontal="center" vertical="top"/>
    </xf>
    <xf numFmtId="0" fontId="4" fillId="0" borderId="5" xfId="0" applyFont="1" applyBorder="1" applyAlignment="1">
      <alignment horizontal="center" vertical="top"/>
    </xf>
    <xf numFmtId="44" fontId="4" fillId="0" borderId="6" xfId="2" applyFont="1" applyBorder="1" applyAlignment="1">
      <alignment horizontal="center" vertical="top" wrapText="1"/>
    </xf>
    <xf numFmtId="169" fontId="6" fillId="0" borderId="5" xfId="0" applyNumberFormat="1" applyFont="1" applyBorder="1" applyAlignment="1">
      <alignment horizontal="center" vertical="top" wrapText="1"/>
    </xf>
    <xf numFmtId="49" fontId="6" fillId="0" borderId="5" xfId="0" applyNumberFormat="1" applyFont="1" applyBorder="1" applyAlignment="1">
      <alignment horizontal="center" vertical="top" wrapText="1"/>
    </xf>
    <xf numFmtId="0" fontId="6" fillId="14" borderId="5" xfId="3" applyFont="1" applyFill="1" applyBorder="1" applyAlignment="1">
      <alignment horizontal="center" vertical="center" wrapText="1"/>
    </xf>
    <xf numFmtId="44" fontId="6" fillId="14" borderId="6" xfId="2" applyFont="1" applyFill="1" applyBorder="1" applyAlignment="1">
      <alignment horizontal="center" vertical="center"/>
    </xf>
    <xf numFmtId="44" fontId="6" fillId="0" borderId="6" xfId="2" applyFont="1" applyFill="1" applyBorder="1" applyAlignment="1">
      <alignment horizontal="center" vertical="top"/>
    </xf>
    <xf numFmtId="44" fontId="4" fillId="0" borderId="6" xfId="2" applyFont="1" applyBorder="1" applyAlignment="1">
      <alignment horizontal="right" vertical="top" wrapText="1"/>
    </xf>
    <xf numFmtId="2" fontId="4" fillId="0" borderId="5" xfId="3" applyNumberFormat="1" applyFont="1" applyBorder="1" applyAlignment="1">
      <alignment horizontal="center" vertical="top"/>
    </xf>
    <xf numFmtId="44" fontId="6" fillId="0" borderId="6" xfId="2" applyFont="1" applyBorder="1" applyAlignment="1">
      <alignment horizontal="right" vertical="top" wrapText="1"/>
    </xf>
    <xf numFmtId="169" fontId="4" fillId="0" borderId="5" xfId="0" applyNumberFormat="1" applyFont="1" applyBorder="1" applyAlignment="1">
      <alignment horizontal="center" vertical="top" wrapText="1"/>
    </xf>
    <xf numFmtId="0" fontId="5" fillId="0" borderId="5" xfId="0" applyFont="1" applyBorder="1"/>
    <xf numFmtId="0" fontId="5" fillId="0" borderId="6" xfId="0" applyFont="1" applyBorder="1"/>
    <xf numFmtId="0" fontId="7" fillId="4" borderId="5" xfId="3" applyFont="1" applyFill="1" applyBorder="1" applyAlignment="1">
      <alignment horizontal="center" vertical="center" wrapText="1"/>
    </xf>
    <xf numFmtId="44" fontId="7" fillId="4" borderId="6" xfId="3" applyNumberFormat="1" applyFont="1" applyFill="1" applyBorder="1" applyAlignment="1">
      <alignment horizontal="center" vertical="center" wrapText="1"/>
    </xf>
    <xf numFmtId="0" fontId="3" fillId="0" borderId="5" xfId="0" applyFont="1" applyBorder="1" applyAlignment="1">
      <alignment horizontal="center" vertical="top" wrapText="1"/>
    </xf>
    <xf numFmtId="44" fontId="5" fillId="0" borderId="6" xfId="2" applyFont="1" applyBorder="1" applyAlignment="1">
      <alignment horizontal="right" vertical="center"/>
    </xf>
    <xf numFmtId="49" fontId="5" fillId="0" borderId="5" xfId="0" applyNumberFormat="1" applyFont="1" applyBorder="1" applyAlignment="1">
      <alignment horizontal="center" vertical="top" wrapText="1"/>
    </xf>
    <xf numFmtId="0" fontId="5" fillId="0" borderId="5" xfId="0" applyFont="1" applyBorder="1" applyAlignment="1">
      <alignment horizontal="center" vertical="top" wrapText="1"/>
    </xf>
    <xf numFmtId="0" fontId="3" fillId="0" borderId="5" xfId="0" applyFont="1" applyBorder="1" applyAlignment="1">
      <alignment horizontal="center" vertical="top"/>
    </xf>
    <xf numFmtId="0" fontId="5" fillId="0" borderId="5" xfId="0" applyFont="1" applyBorder="1" applyAlignment="1">
      <alignment horizontal="center" vertical="top"/>
    </xf>
    <xf numFmtId="0" fontId="7" fillId="0" borderId="5" xfId="0" applyFont="1" applyBorder="1" applyAlignment="1">
      <alignment horizontal="center" vertical="top" wrapText="1"/>
    </xf>
    <xf numFmtId="169" fontId="3" fillId="0" borderId="5" xfId="0" applyNumberFormat="1" applyFont="1" applyBorder="1" applyAlignment="1">
      <alignment horizontal="center" vertical="top" wrapText="1"/>
    </xf>
    <xf numFmtId="169" fontId="5" fillId="0" borderId="5" xfId="0" applyNumberFormat="1" applyFont="1" applyBorder="1" applyAlignment="1">
      <alignment horizontal="center" vertical="top" wrapText="1"/>
    </xf>
    <xf numFmtId="44" fontId="3" fillId="15" borderId="6" xfId="0" applyNumberFormat="1" applyFont="1" applyFill="1" applyBorder="1" applyAlignment="1">
      <alignment horizontal="center" wrapText="1"/>
    </xf>
    <xf numFmtId="44" fontId="3" fillId="6" borderId="6" xfId="2" applyFont="1" applyFill="1" applyBorder="1" applyAlignment="1">
      <alignment horizontal="right"/>
    </xf>
    <xf numFmtId="43" fontId="5" fillId="0" borderId="6" xfId="0" applyNumberFormat="1" applyFont="1" applyBorder="1"/>
    <xf numFmtId="44" fontId="5" fillId="0" borderId="6" xfId="2" applyFont="1" applyBorder="1" applyAlignment="1"/>
    <xf numFmtId="170" fontId="5" fillId="0" borderId="6" xfId="0" applyNumberFormat="1" applyFont="1" applyBorder="1" applyAlignment="1">
      <alignment horizontal="center" wrapText="1"/>
    </xf>
    <xf numFmtId="0" fontId="5" fillId="0" borderId="5" xfId="3" applyFont="1" applyBorder="1"/>
    <xf numFmtId="0" fontId="11" fillId="4" borderId="5" xfId="3" applyFont="1" applyFill="1" applyBorder="1" applyAlignment="1">
      <alignment horizontal="center" vertical="top" wrapText="1"/>
    </xf>
    <xf numFmtId="0" fontId="11" fillId="0" borderId="5" xfId="4" applyFont="1" applyBorder="1" applyAlignment="1">
      <alignment horizontal="center" vertical="center" wrapText="1"/>
    </xf>
    <xf numFmtId="44" fontId="5" fillId="8" borderId="6" xfId="2" applyFont="1" applyFill="1" applyBorder="1" applyAlignment="1">
      <alignment horizontal="center" vertical="center"/>
    </xf>
    <xf numFmtId="0" fontId="7" fillId="0" borderId="5" xfId="4" applyFont="1" applyBorder="1" applyAlignment="1">
      <alignment horizontal="center" vertical="center" wrapText="1"/>
    </xf>
    <xf numFmtId="0" fontId="5" fillId="0" borderId="5" xfId="4" applyFont="1" applyBorder="1" applyAlignment="1">
      <alignment horizontal="center" vertical="center"/>
    </xf>
    <xf numFmtId="44" fontId="4" fillId="0" borderId="6" xfId="2" applyFont="1" applyFill="1" applyBorder="1" applyAlignment="1">
      <alignment horizontal="center" vertical="center"/>
    </xf>
    <xf numFmtId="0" fontId="3" fillId="16" borderId="5" xfId="0" applyFont="1" applyFill="1" applyBorder="1" applyAlignment="1">
      <alignment horizontal="center" vertical="center" wrapText="1"/>
    </xf>
    <xf numFmtId="44" fontId="3" fillId="16" borderId="6" xfId="2" applyFont="1" applyFill="1" applyBorder="1" applyAlignment="1">
      <alignment horizontal="center" vertical="center" wrapText="1"/>
    </xf>
    <xf numFmtId="0" fontId="11" fillId="8" borderId="5" xfId="0" applyFont="1" applyFill="1" applyBorder="1" applyAlignment="1">
      <alignment horizontal="center" vertical="center" wrapText="1"/>
    </xf>
    <xf numFmtId="44" fontId="5" fillId="0" borderId="6" xfId="8" applyFont="1" applyFill="1" applyBorder="1" applyAlignment="1">
      <alignment horizontal="center" vertical="center"/>
    </xf>
    <xf numFmtId="44" fontId="11" fillId="0" borderId="6" xfId="8" applyFont="1" applyFill="1" applyBorder="1" applyAlignment="1">
      <alignment horizontal="center" vertical="center" wrapText="1"/>
    </xf>
    <xf numFmtId="0" fontId="5" fillId="0" borderId="5" xfId="0" applyFont="1" applyBorder="1" applyAlignment="1">
      <alignment horizontal="center" vertical="center" wrapText="1"/>
    </xf>
    <xf numFmtId="44" fontId="7" fillId="0" borderId="6" xfId="8" applyFont="1" applyFill="1" applyBorder="1" applyAlignment="1">
      <alignment horizontal="center" vertical="center" wrapText="1"/>
    </xf>
    <xf numFmtId="0" fontId="5" fillId="0" borderId="5" xfId="0" applyFont="1" applyBorder="1" applyAlignment="1">
      <alignment horizontal="center" vertical="center"/>
    </xf>
    <xf numFmtId="0" fontId="6" fillId="0" borderId="6" xfId="3" applyFont="1" applyBorder="1" applyAlignment="1">
      <alignment horizontal="left" wrapText="1"/>
    </xf>
    <xf numFmtId="0" fontId="7" fillId="4" borderId="6" xfId="3" applyFont="1" applyFill="1" applyBorder="1" applyAlignment="1">
      <alignment horizontal="center" vertical="center" wrapText="1"/>
    </xf>
    <xf numFmtId="1" fontId="7" fillId="4" borderId="5" xfId="3" applyNumberFormat="1" applyFont="1" applyFill="1" applyBorder="1" applyAlignment="1">
      <alignment horizontal="left" vertical="top" wrapText="1"/>
    </xf>
    <xf numFmtId="44" fontId="5" fillId="0" borderId="6" xfId="3" applyNumberFormat="1" applyFont="1" applyBorder="1" applyAlignment="1">
      <alignment horizontal="center"/>
    </xf>
    <xf numFmtId="0" fontId="7" fillId="4" borderId="5" xfId="3" applyFont="1" applyFill="1" applyBorder="1" applyAlignment="1">
      <alignment horizontal="left" vertical="top" wrapText="1"/>
    </xf>
    <xf numFmtId="0" fontId="7" fillId="4" borderId="5" xfId="3" applyFont="1" applyFill="1" applyBorder="1" applyAlignment="1">
      <alignment horizontal="left" vertical="center" wrapText="1"/>
    </xf>
    <xf numFmtId="0" fontId="7" fillId="18" borderId="7" xfId="3" applyFont="1" applyFill="1" applyBorder="1" applyAlignment="1">
      <alignment horizontal="center" vertical="center" wrapText="1"/>
    </xf>
    <xf numFmtId="2" fontId="3" fillId="18" borderId="8" xfId="3" applyNumberFormat="1" applyFont="1" applyFill="1" applyBorder="1" applyAlignment="1">
      <alignment vertical="top"/>
    </xf>
    <xf numFmtId="2" fontId="3" fillId="18" borderId="8" xfId="3" applyNumberFormat="1" applyFont="1" applyFill="1" applyBorder="1" applyAlignment="1">
      <alignment horizontal="center" vertical="top"/>
    </xf>
    <xf numFmtId="2" fontId="3" fillId="18" borderId="8" xfId="3" applyNumberFormat="1" applyFont="1" applyFill="1" applyBorder="1" applyAlignment="1">
      <alignment horizontal="right" vertical="top"/>
    </xf>
    <xf numFmtId="44" fontId="3" fillId="19" borderId="8" xfId="3" applyNumberFormat="1" applyFont="1" applyFill="1" applyBorder="1" applyAlignment="1">
      <alignment horizontal="center"/>
    </xf>
    <xf numFmtId="44" fontId="3" fillId="19" borderId="9" xfId="3" applyNumberFormat="1" applyFont="1" applyFill="1" applyBorder="1" applyAlignment="1">
      <alignment horizontal="center"/>
    </xf>
    <xf numFmtId="0" fontId="22" fillId="0" borderId="1" xfId="3" applyFont="1" applyBorder="1" applyAlignment="1">
      <alignment vertical="top" wrapText="1"/>
    </xf>
    <xf numFmtId="0" fontId="8" fillId="0" borderId="1" xfId="3" applyFont="1" applyBorder="1" applyAlignment="1">
      <alignment vertical="top" wrapText="1"/>
    </xf>
  </cellXfs>
  <cellStyles count="9">
    <cellStyle name="Comma" xfId="1" builtinId="3"/>
    <cellStyle name="Comma 2" xfId="5" xr:uid="{AC2F244D-E7EA-457C-8BBE-AF37751003BB}"/>
    <cellStyle name="Comma 3" xfId="6" xr:uid="{AC72DC7F-68DB-4954-B24E-FDEBAB0B46FB}"/>
    <cellStyle name="Currency" xfId="2" builtinId="4"/>
    <cellStyle name="Currency 2" xfId="8" xr:uid="{609DBBB5-EED0-4327-B90B-18C40E6EC264}"/>
    <cellStyle name="Normal" xfId="0" builtinId="0"/>
    <cellStyle name="Normal 2" xfId="4" xr:uid="{929B2E6B-3B10-448E-9A8F-BFCCE55A62AE}"/>
    <cellStyle name="Normal 2 2" xfId="7" xr:uid="{524193FE-F01B-4E21-AC85-59E28E0A406D}"/>
    <cellStyle name="Normal 3" xfId="3" xr:uid="{8628488C-C86E-4442-A292-B3606184AF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D2987-1E0E-4A98-BF3C-E3A18FFAAD8E}">
  <sheetPr>
    <pageSetUpPr fitToPage="1"/>
  </sheetPr>
  <dimension ref="A1:F726"/>
  <sheetViews>
    <sheetView tabSelected="1" view="pageBreakPreview" zoomScale="108" zoomScaleNormal="100" zoomScaleSheetLayoutView="108" workbookViewId="0">
      <selection activeCell="D10" sqref="D10"/>
    </sheetView>
  </sheetViews>
  <sheetFormatPr defaultRowHeight="14.5" x14ac:dyDescent="0.35"/>
  <cols>
    <col min="1" max="1" width="14.26953125" customWidth="1"/>
    <col min="2" max="2" width="75.26953125" customWidth="1"/>
    <col min="4" max="4" width="11.81640625" customWidth="1"/>
    <col min="5" max="5" width="17.54296875" customWidth="1"/>
    <col min="6" max="6" width="18.26953125" bestFit="1" customWidth="1"/>
  </cols>
  <sheetData>
    <row r="1" spans="1:6" x14ac:dyDescent="0.35">
      <c r="A1" s="279" t="s">
        <v>0</v>
      </c>
      <c r="B1" s="280"/>
      <c r="C1" s="280"/>
      <c r="D1" s="281"/>
      <c r="E1" s="281"/>
      <c r="F1" s="282"/>
    </row>
    <row r="2" spans="1:6" x14ac:dyDescent="0.35">
      <c r="A2" s="283" t="s">
        <v>1</v>
      </c>
      <c r="B2" s="240"/>
      <c r="C2" s="240"/>
      <c r="D2" s="241"/>
      <c r="E2" s="241"/>
      <c r="F2" s="284"/>
    </row>
    <row r="3" spans="1:6" ht="65.5" customHeight="1" x14ac:dyDescent="0.35">
      <c r="A3" s="285" t="s">
        <v>879</v>
      </c>
      <c r="B3" s="242"/>
      <c r="C3" s="242"/>
      <c r="D3" s="242"/>
      <c r="E3" s="242"/>
      <c r="F3" s="286" t="s">
        <v>2</v>
      </c>
    </row>
    <row r="4" spans="1:6" ht="27" customHeight="1" x14ac:dyDescent="0.35">
      <c r="A4" s="287" t="s">
        <v>3</v>
      </c>
      <c r="B4" s="244"/>
      <c r="C4" s="244"/>
      <c r="D4" s="244"/>
      <c r="E4" s="244"/>
      <c r="F4" s="288"/>
    </row>
    <row r="5" spans="1:6" ht="28" x14ac:dyDescent="0.35">
      <c r="A5" s="289" t="s">
        <v>4</v>
      </c>
      <c r="B5" s="1" t="s">
        <v>5</v>
      </c>
      <c r="C5" s="2" t="s">
        <v>6</v>
      </c>
      <c r="D5" s="1" t="s">
        <v>7</v>
      </c>
      <c r="E5" s="3" t="s">
        <v>8</v>
      </c>
      <c r="F5" s="290" t="s">
        <v>9</v>
      </c>
    </row>
    <row r="6" spans="1:6" x14ac:dyDescent="0.35">
      <c r="A6" s="291" t="s">
        <v>10</v>
      </c>
      <c r="B6" s="4" t="s">
        <v>11</v>
      </c>
      <c r="C6" s="5"/>
      <c r="D6" s="6"/>
      <c r="E6" s="7"/>
      <c r="F6" s="292">
        <f>SUM(F7:F34)/2</f>
        <v>0</v>
      </c>
    </row>
    <row r="7" spans="1:6" x14ac:dyDescent="0.35">
      <c r="A7" s="293"/>
      <c r="B7" s="9" t="s">
        <v>12</v>
      </c>
      <c r="C7" s="10"/>
      <c r="D7" s="11"/>
      <c r="E7" s="12"/>
      <c r="F7" s="294"/>
    </row>
    <row r="8" spans="1:6" ht="56" x14ac:dyDescent="0.35">
      <c r="A8" s="295"/>
      <c r="B8" s="397" t="s">
        <v>13</v>
      </c>
      <c r="C8" s="14" t="s">
        <v>14</v>
      </c>
      <c r="D8" s="15"/>
      <c r="E8" s="16"/>
      <c r="F8" s="296"/>
    </row>
    <row r="9" spans="1:6" ht="29" x14ac:dyDescent="0.35">
      <c r="A9" s="297"/>
      <c r="B9" s="398" t="s">
        <v>15</v>
      </c>
      <c r="C9" s="14" t="s">
        <v>14</v>
      </c>
      <c r="D9" s="17"/>
      <c r="E9" s="16"/>
      <c r="F9" s="296"/>
    </row>
    <row r="10" spans="1:6" ht="58" x14ac:dyDescent="0.35">
      <c r="A10" s="297"/>
      <c r="B10" s="398" t="s">
        <v>16</v>
      </c>
      <c r="C10" s="14" t="s">
        <v>14</v>
      </c>
      <c r="D10" s="17"/>
      <c r="E10" s="16"/>
      <c r="F10" s="296"/>
    </row>
    <row r="11" spans="1:6" ht="43.5" x14ac:dyDescent="0.35">
      <c r="A11" s="297"/>
      <c r="B11" s="398" t="s">
        <v>17</v>
      </c>
      <c r="C11" s="14" t="s">
        <v>14</v>
      </c>
      <c r="D11" s="17"/>
      <c r="E11" s="16"/>
      <c r="F11" s="296"/>
    </row>
    <row r="12" spans="1:6" x14ac:dyDescent="0.35">
      <c r="A12" s="298">
        <v>1.1000000000000001</v>
      </c>
      <c r="B12" s="18" t="s">
        <v>18</v>
      </c>
      <c r="C12" s="19"/>
      <c r="D12" s="20"/>
      <c r="E12" s="245"/>
      <c r="F12" s="299">
        <f>SUM(F13:F18)</f>
        <v>0</v>
      </c>
    </row>
    <row r="13" spans="1:6" ht="28.5" x14ac:dyDescent="0.35">
      <c r="A13" s="297" t="s">
        <v>19</v>
      </c>
      <c r="B13" s="29" t="s">
        <v>20</v>
      </c>
      <c r="C13" s="246" t="s">
        <v>21</v>
      </c>
      <c r="D13" s="21">
        <v>1</v>
      </c>
      <c r="E13" s="22"/>
      <c r="F13" s="300">
        <f>E13*D13</f>
        <v>0</v>
      </c>
    </row>
    <row r="14" spans="1:6" ht="84.5" x14ac:dyDescent="0.35">
      <c r="A14" s="297" t="s">
        <v>22</v>
      </c>
      <c r="B14" s="29" t="s">
        <v>23</v>
      </c>
      <c r="C14" s="30" t="s">
        <v>21</v>
      </c>
      <c r="D14" s="14">
        <v>1</v>
      </c>
      <c r="E14" s="22"/>
      <c r="F14" s="300">
        <f t="shared" ref="F14:F15" si="0">E14*D14</f>
        <v>0</v>
      </c>
    </row>
    <row r="15" spans="1:6" ht="28.5" x14ac:dyDescent="0.35">
      <c r="A15" s="297" t="s">
        <v>24</v>
      </c>
      <c r="B15" s="29" t="s">
        <v>25</v>
      </c>
      <c r="C15" s="30" t="s">
        <v>21</v>
      </c>
      <c r="D15" s="23">
        <v>1</v>
      </c>
      <c r="E15" s="22"/>
      <c r="F15" s="300">
        <f t="shared" si="0"/>
        <v>0</v>
      </c>
    </row>
    <row r="16" spans="1:6" x14ac:dyDescent="0.35">
      <c r="A16" s="297"/>
      <c r="B16" s="29" t="s">
        <v>26</v>
      </c>
      <c r="C16" s="30"/>
      <c r="D16" s="23"/>
      <c r="E16" s="22"/>
      <c r="F16" s="300"/>
    </row>
    <row r="17" spans="1:6" ht="28.5" x14ac:dyDescent="0.35">
      <c r="A17" s="297"/>
      <c r="B17" s="29" t="s">
        <v>27</v>
      </c>
      <c r="C17" s="30" t="s">
        <v>28</v>
      </c>
      <c r="D17" s="24">
        <v>6</v>
      </c>
      <c r="E17" s="22"/>
      <c r="F17" s="300">
        <f t="shared" ref="F17" si="1">E17*D17</f>
        <v>0</v>
      </c>
    </row>
    <row r="18" spans="1:6" ht="56.5" x14ac:dyDescent="0.35">
      <c r="A18" s="297" t="s">
        <v>29</v>
      </c>
      <c r="B18" s="29" t="s">
        <v>30</v>
      </c>
      <c r="C18" s="30" t="s">
        <v>28</v>
      </c>
      <c r="D18" s="14">
        <v>4</v>
      </c>
      <c r="E18" s="22"/>
      <c r="F18" s="300">
        <f>E18*D18</f>
        <v>0</v>
      </c>
    </row>
    <row r="19" spans="1:6" x14ac:dyDescent="0.35">
      <c r="A19" s="298"/>
      <c r="B19" s="18" t="s">
        <v>31</v>
      </c>
      <c r="C19" s="19"/>
      <c r="D19" s="20" t="s">
        <v>32</v>
      </c>
      <c r="E19" s="245"/>
      <c r="F19" s="299">
        <f>SUM(F20:F24)</f>
        <v>0</v>
      </c>
    </row>
    <row r="20" spans="1:6" ht="84.5" x14ac:dyDescent="0.35">
      <c r="A20" s="297" t="s">
        <v>33</v>
      </c>
      <c r="B20" s="29" t="s">
        <v>34</v>
      </c>
      <c r="C20" s="30" t="s">
        <v>21</v>
      </c>
      <c r="D20" s="13">
        <v>1</v>
      </c>
      <c r="E20" s="22"/>
      <c r="F20" s="300">
        <f>E20*D20</f>
        <v>0</v>
      </c>
    </row>
    <row r="21" spans="1:6" ht="56.5" x14ac:dyDescent="0.35">
      <c r="A21" s="297" t="s">
        <v>35</v>
      </c>
      <c r="B21" s="29" t="s">
        <v>36</v>
      </c>
      <c r="C21" s="30" t="s">
        <v>21</v>
      </c>
      <c r="D21" s="13">
        <v>1</v>
      </c>
      <c r="E21" s="22"/>
      <c r="F21" s="300">
        <f t="shared" ref="F21:F26" si="2">E21*D21</f>
        <v>0</v>
      </c>
    </row>
    <row r="22" spans="1:6" ht="28.5" x14ac:dyDescent="0.35">
      <c r="A22" s="297" t="s">
        <v>37</v>
      </c>
      <c r="B22" s="29" t="s">
        <v>38</v>
      </c>
      <c r="C22" s="30" t="s">
        <v>21</v>
      </c>
      <c r="D22" s="13">
        <v>1</v>
      </c>
      <c r="E22" s="22"/>
      <c r="F22" s="300">
        <f t="shared" si="2"/>
        <v>0</v>
      </c>
    </row>
    <row r="23" spans="1:6" ht="98.5" x14ac:dyDescent="0.35">
      <c r="A23" s="297" t="s">
        <v>39</v>
      </c>
      <c r="B23" s="29" t="s">
        <v>40</v>
      </c>
      <c r="C23" s="30" t="s">
        <v>21</v>
      </c>
      <c r="D23" s="13">
        <v>1</v>
      </c>
      <c r="E23" s="22"/>
      <c r="F23" s="300">
        <f t="shared" si="2"/>
        <v>0</v>
      </c>
    </row>
    <row r="24" spans="1:6" ht="84.5" x14ac:dyDescent="0.35">
      <c r="A24" s="297" t="s">
        <v>41</v>
      </c>
      <c r="B24" s="29" t="s">
        <v>42</v>
      </c>
      <c r="C24" s="30" t="s">
        <v>21</v>
      </c>
      <c r="D24" s="13">
        <v>1</v>
      </c>
      <c r="E24" s="22"/>
      <c r="F24" s="300">
        <f t="shared" si="2"/>
        <v>0</v>
      </c>
    </row>
    <row r="25" spans="1:6" x14ac:dyDescent="0.35">
      <c r="A25" s="298"/>
      <c r="B25" s="18" t="s">
        <v>43</v>
      </c>
      <c r="C25" s="19"/>
      <c r="D25" s="20" t="s">
        <v>32</v>
      </c>
      <c r="E25" s="245"/>
      <c r="F25" s="299">
        <f>SUM(F26)</f>
        <v>0</v>
      </c>
    </row>
    <row r="26" spans="1:6" ht="140.5" x14ac:dyDescent="0.35">
      <c r="A26" s="297" t="s">
        <v>44</v>
      </c>
      <c r="B26" s="29" t="s">
        <v>45</v>
      </c>
      <c r="C26" s="30" t="s">
        <v>21</v>
      </c>
      <c r="D26" s="13">
        <v>1</v>
      </c>
      <c r="E26" s="22"/>
      <c r="F26" s="300">
        <f t="shared" si="2"/>
        <v>0</v>
      </c>
    </row>
    <row r="27" spans="1:6" x14ac:dyDescent="0.35">
      <c r="A27" s="298"/>
      <c r="B27" s="18" t="s">
        <v>46</v>
      </c>
      <c r="C27" s="19"/>
      <c r="D27" s="20"/>
      <c r="E27" s="245"/>
      <c r="F27" s="299">
        <f>SUM(F28:F34)</f>
        <v>0</v>
      </c>
    </row>
    <row r="28" spans="1:6" ht="87" x14ac:dyDescent="0.35">
      <c r="A28" s="297" t="s">
        <v>47</v>
      </c>
      <c r="B28" s="25" t="s">
        <v>48</v>
      </c>
      <c r="C28" s="26"/>
      <c r="D28" s="27" t="s">
        <v>32</v>
      </c>
      <c r="E28" s="27"/>
      <c r="F28" s="301"/>
    </row>
    <row r="29" spans="1:6" ht="42.5" x14ac:dyDescent="0.35">
      <c r="A29" s="297" t="s">
        <v>49</v>
      </c>
      <c r="B29" s="28" t="s">
        <v>50</v>
      </c>
      <c r="C29" s="26" t="s">
        <v>21</v>
      </c>
      <c r="D29" s="13">
        <v>1</v>
      </c>
      <c r="E29" s="22"/>
      <c r="F29" s="301">
        <f>E29*D29</f>
        <v>0</v>
      </c>
    </row>
    <row r="30" spans="1:6" ht="42.5" x14ac:dyDescent="0.35">
      <c r="A30" s="297" t="s">
        <v>51</v>
      </c>
      <c r="B30" s="29" t="s">
        <v>52</v>
      </c>
      <c r="C30" s="30" t="s">
        <v>21</v>
      </c>
      <c r="D30" s="13">
        <v>1</v>
      </c>
      <c r="E30" s="22"/>
      <c r="F30" s="301">
        <f t="shared" ref="F30:F34" si="3">E30*D30</f>
        <v>0</v>
      </c>
    </row>
    <row r="31" spans="1:6" ht="28.5" x14ac:dyDescent="0.35">
      <c r="A31" s="297" t="s">
        <v>53</v>
      </c>
      <c r="B31" s="29" t="s">
        <v>54</v>
      </c>
      <c r="C31" s="30" t="s">
        <v>21</v>
      </c>
      <c r="D31" s="13">
        <v>1</v>
      </c>
      <c r="E31" s="22"/>
      <c r="F31" s="301">
        <f t="shared" si="3"/>
        <v>0</v>
      </c>
    </row>
    <row r="32" spans="1:6" ht="42.5" x14ac:dyDescent="0.35">
      <c r="A32" s="297" t="s">
        <v>55</v>
      </c>
      <c r="B32" s="29" t="s">
        <v>56</v>
      </c>
      <c r="C32" s="30" t="s">
        <v>21</v>
      </c>
      <c r="D32" s="13">
        <v>1</v>
      </c>
      <c r="E32" s="22"/>
      <c r="F32" s="301">
        <f t="shared" si="3"/>
        <v>0</v>
      </c>
    </row>
    <row r="33" spans="1:6" ht="28.5" x14ac:dyDescent="0.35">
      <c r="A33" s="297" t="s">
        <v>57</v>
      </c>
      <c r="B33" s="29" t="s">
        <v>58</v>
      </c>
      <c r="C33" s="30" t="s">
        <v>21</v>
      </c>
      <c r="D33" s="13">
        <v>1</v>
      </c>
      <c r="E33" s="22"/>
      <c r="F33" s="301">
        <f t="shared" si="3"/>
        <v>0</v>
      </c>
    </row>
    <row r="34" spans="1:6" ht="28.5" x14ac:dyDescent="0.35">
      <c r="A34" s="297" t="s">
        <v>59</v>
      </c>
      <c r="B34" s="29" t="s">
        <v>60</v>
      </c>
      <c r="C34" s="30" t="s">
        <v>61</v>
      </c>
      <c r="D34" s="13">
        <v>6</v>
      </c>
      <c r="E34" s="22"/>
      <c r="F34" s="301">
        <f t="shared" si="3"/>
        <v>0</v>
      </c>
    </row>
    <row r="35" spans="1:6" x14ac:dyDescent="0.35">
      <c r="A35" s="297"/>
      <c r="B35" s="29"/>
      <c r="C35" s="30"/>
      <c r="D35" s="13"/>
      <c r="E35" s="22"/>
      <c r="F35" s="301"/>
    </row>
    <row r="36" spans="1:6" x14ac:dyDescent="0.35">
      <c r="A36" s="302" t="s">
        <v>62</v>
      </c>
      <c r="B36" s="4" t="s">
        <v>63</v>
      </c>
      <c r="C36" s="31"/>
      <c r="D36" s="31"/>
      <c r="E36" s="31"/>
      <c r="F36" s="303">
        <f>SUM(F37:F94)/2</f>
        <v>0</v>
      </c>
    </row>
    <row r="37" spans="1:6" x14ac:dyDescent="0.35">
      <c r="A37" s="298">
        <v>2.1</v>
      </c>
      <c r="B37" s="18" t="s">
        <v>64</v>
      </c>
      <c r="C37" s="19"/>
      <c r="D37" s="20"/>
      <c r="E37" s="245"/>
      <c r="F37" s="299">
        <f>SUM(F38:F66)</f>
        <v>0</v>
      </c>
    </row>
    <row r="38" spans="1:6" x14ac:dyDescent="0.35">
      <c r="A38" s="304"/>
      <c r="B38" s="32" t="s">
        <v>65</v>
      </c>
      <c r="C38" s="33"/>
      <c r="D38" s="34"/>
      <c r="E38" s="35"/>
      <c r="F38" s="305"/>
    </row>
    <row r="39" spans="1:6" x14ac:dyDescent="0.35">
      <c r="A39" s="304" t="s">
        <v>66</v>
      </c>
      <c r="B39" s="36" t="s">
        <v>67</v>
      </c>
      <c r="C39" s="34">
        <f>40*2</f>
        <v>80</v>
      </c>
      <c r="D39" s="34" t="s">
        <v>68</v>
      </c>
      <c r="E39" s="35"/>
      <c r="F39" s="305">
        <f>E39*C39</f>
        <v>0</v>
      </c>
    </row>
    <row r="40" spans="1:6" ht="28" x14ac:dyDescent="0.35">
      <c r="A40" s="304" t="s">
        <v>69</v>
      </c>
      <c r="B40" s="37" t="s">
        <v>70</v>
      </c>
      <c r="C40" s="34">
        <v>4.32</v>
      </c>
      <c r="D40" s="34" t="s">
        <v>71</v>
      </c>
      <c r="E40" s="35"/>
      <c r="F40" s="305">
        <f>E40*C40</f>
        <v>0</v>
      </c>
    </row>
    <row r="41" spans="1:6" x14ac:dyDescent="0.35">
      <c r="A41" s="306"/>
      <c r="B41" s="32" t="s">
        <v>72</v>
      </c>
      <c r="C41" s="33"/>
      <c r="D41" s="34"/>
      <c r="E41" s="35"/>
      <c r="F41" s="305"/>
    </row>
    <row r="42" spans="1:6" x14ac:dyDescent="0.35">
      <c r="A42" s="304" t="s">
        <v>73</v>
      </c>
      <c r="B42" s="36" t="s">
        <v>74</v>
      </c>
      <c r="C42" s="34">
        <v>4.4999999999999998E-2</v>
      </c>
      <c r="D42" s="34" t="s">
        <v>71</v>
      </c>
      <c r="E42" s="35"/>
      <c r="F42" s="305">
        <f>E42*C42</f>
        <v>0</v>
      </c>
    </row>
    <row r="43" spans="1:6" x14ac:dyDescent="0.35">
      <c r="A43" s="304"/>
      <c r="B43" s="32" t="s">
        <v>75</v>
      </c>
      <c r="C43" s="33"/>
      <c r="D43" s="34"/>
      <c r="E43" s="35"/>
      <c r="F43" s="305"/>
    </row>
    <row r="44" spans="1:6" x14ac:dyDescent="0.35">
      <c r="A44" s="304" t="s">
        <v>76</v>
      </c>
      <c r="B44" s="36" t="s">
        <v>77</v>
      </c>
      <c r="C44" s="34">
        <v>4.2750000000000004</v>
      </c>
      <c r="D44" s="34" t="s">
        <v>71</v>
      </c>
      <c r="E44" s="35"/>
      <c r="F44" s="305">
        <f>E44*C44</f>
        <v>0</v>
      </c>
    </row>
    <row r="45" spans="1:6" x14ac:dyDescent="0.35">
      <c r="A45" s="307"/>
      <c r="B45" s="32" t="s">
        <v>78</v>
      </c>
      <c r="C45" s="33"/>
      <c r="D45" s="34"/>
      <c r="E45" s="35"/>
      <c r="F45" s="305"/>
    </row>
    <row r="46" spans="1:6" x14ac:dyDescent="0.35">
      <c r="A46" s="306"/>
      <c r="B46" s="38" t="s">
        <v>79</v>
      </c>
      <c r="C46" s="33"/>
      <c r="D46" s="34"/>
      <c r="E46" s="35"/>
      <c r="F46" s="305"/>
    </row>
    <row r="47" spans="1:6" x14ac:dyDescent="0.35">
      <c r="A47" s="304" t="s">
        <v>80</v>
      </c>
      <c r="B47" s="36" t="s">
        <v>81</v>
      </c>
      <c r="C47" s="34">
        <v>2.16</v>
      </c>
      <c r="D47" s="34" t="s">
        <v>71</v>
      </c>
      <c r="E47" s="35"/>
      <c r="F47" s="305">
        <f>E47*C47</f>
        <v>0</v>
      </c>
    </row>
    <row r="48" spans="1:6" x14ac:dyDescent="0.35">
      <c r="A48" s="304"/>
      <c r="B48" s="32" t="s">
        <v>82</v>
      </c>
      <c r="C48" s="33"/>
      <c r="D48" s="33"/>
      <c r="E48" s="35"/>
      <c r="F48" s="305"/>
    </row>
    <row r="49" spans="1:6" ht="28" x14ac:dyDescent="0.35">
      <c r="A49" s="304" t="s">
        <v>83</v>
      </c>
      <c r="B49" s="36" t="s">
        <v>84</v>
      </c>
      <c r="C49" s="34">
        <v>21.6</v>
      </c>
      <c r="D49" s="34" t="s">
        <v>68</v>
      </c>
      <c r="E49" s="35"/>
      <c r="F49" s="305">
        <f>E49*C49</f>
        <v>0</v>
      </c>
    </row>
    <row r="50" spans="1:6" x14ac:dyDescent="0.35">
      <c r="A50" s="304"/>
      <c r="B50" s="32" t="s">
        <v>85</v>
      </c>
      <c r="C50" s="33"/>
      <c r="D50" s="33"/>
      <c r="E50" s="35"/>
      <c r="F50" s="305"/>
    </row>
    <row r="51" spans="1:6" ht="42" x14ac:dyDescent="0.35">
      <c r="A51" s="304" t="s">
        <v>86</v>
      </c>
      <c r="B51" s="36" t="s">
        <v>87</v>
      </c>
      <c r="C51" s="34">
        <v>21.6</v>
      </c>
      <c r="D51" s="34" t="s">
        <v>68</v>
      </c>
      <c r="E51" s="35"/>
      <c r="F51" s="305">
        <f>E51*C51</f>
        <v>0</v>
      </c>
    </row>
    <row r="52" spans="1:6" x14ac:dyDescent="0.35">
      <c r="A52" s="308" t="s">
        <v>88</v>
      </c>
      <c r="B52" s="39" t="s">
        <v>89</v>
      </c>
      <c r="C52" s="40">
        <v>21.6</v>
      </c>
      <c r="D52" s="40" t="s">
        <v>68</v>
      </c>
      <c r="E52" s="41"/>
      <c r="F52" s="309">
        <f>E52*C52</f>
        <v>0</v>
      </c>
    </row>
    <row r="53" spans="1:6" x14ac:dyDescent="0.35">
      <c r="A53" s="304"/>
      <c r="B53" s="32" t="s">
        <v>90</v>
      </c>
      <c r="C53" s="33"/>
      <c r="D53" s="34"/>
      <c r="E53" s="35"/>
      <c r="F53" s="305"/>
    </row>
    <row r="54" spans="1:6" x14ac:dyDescent="0.35">
      <c r="A54" s="306"/>
      <c r="B54" s="38" t="s">
        <v>91</v>
      </c>
      <c r="C54" s="33"/>
      <c r="D54" s="34"/>
      <c r="E54" s="35"/>
      <c r="F54" s="305"/>
    </row>
    <row r="55" spans="1:6" x14ac:dyDescent="0.35">
      <c r="A55" s="308" t="s">
        <v>92</v>
      </c>
      <c r="B55" s="36" t="s">
        <v>93</v>
      </c>
      <c r="C55" s="34">
        <v>1.08</v>
      </c>
      <c r="D55" s="34" t="s">
        <v>71</v>
      </c>
      <c r="E55" s="35"/>
      <c r="F55" s="305">
        <f>E55*C55</f>
        <v>0</v>
      </c>
    </row>
    <row r="56" spans="1:6" x14ac:dyDescent="0.35">
      <c r="A56" s="304"/>
      <c r="B56" s="38" t="s">
        <v>94</v>
      </c>
      <c r="C56" s="33"/>
      <c r="D56" s="34"/>
      <c r="E56" s="35"/>
      <c r="F56" s="305"/>
    </row>
    <row r="57" spans="1:6" x14ac:dyDescent="0.35">
      <c r="A57" s="308" t="s">
        <v>95</v>
      </c>
      <c r="B57" s="36" t="s">
        <v>96</v>
      </c>
      <c r="C57" s="34">
        <v>2.16</v>
      </c>
      <c r="D57" s="34" t="s">
        <v>71</v>
      </c>
      <c r="E57" s="35"/>
      <c r="F57" s="305">
        <f>E57*C57</f>
        <v>0</v>
      </c>
    </row>
    <row r="58" spans="1:6" x14ac:dyDescent="0.35">
      <c r="A58" s="304"/>
      <c r="B58" s="32" t="s">
        <v>97</v>
      </c>
      <c r="C58" s="33"/>
      <c r="D58" s="34"/>
      <c r="E58" s="35"/>
      <c r="F58" s="305"/>
    </row>
    <row r="59" spans="1:6" x14ac:dyDescent="0.35">
      <c r="A59" s="304" t="s">
        <v>98</v>
      </c>
      <c r="B59" s="42" t="s">
        <v>99</v>
      </c>
      <c r="C59" s="34">
        <v>21.6</v>
      </c>
      <c r="D59" s="43" t="s">
        <v>68</v>
      </c>
      <c r="E59" s="35"/>
      <c r="F59" s="305">
        <f>E59*C59</f>
        <v>0</v>
      </c>
    </row>
    <row r="60" spans="1:6" x14ac:dyDescent="0.35">
      <c r="A60" s="304"/>
      <c r="B60" s="32" t="s">
        <v>100</v>
      </c>
      <c r="C60" s="33"/>
      <c r="D60" s="34"/>
      <c r="E60" s="35"/>
      <c r="F60" s="305"/>
    </row>
    <row r="61" spans="1:6" x14ac:dyDescent="0.35">
      <c r="A61" s="304" t="s">
        <v>101</v>
      </c>
      <c r="B61" s="44" t="s">
        <v>102</v>
      </c>
      <c r="C61" s="40">
        <v>15.84</v>
      </c>
      <c r="D61" s="40" t="s">
        <v>68</v>
      </c>
      <c r="E61" s="41"/>
      <c r="F61" s="309">
        <f>E61*C61</f>
        <v>0</v>
      </c>
    </row>
    <row r="62" spans="1:6" x14ac:dyDescent="0.35">
      <c r="A62" s="304" t="s">
        <v>103</v>
      </c>
      <c r="B62" s="36" t="s">
        <v>104</v>
      </c>
      <c r="C62" s="34">
        <v>2.64</v>
      </c>
      <c r="D62" s="34" t="s">
        <v>68</v>
      </c>
      <c r="E62" s="35"/>
      <c r="F62" s="305">
        <f>E62*C62</f>
        <v>0</v>
      </c>
    </row>
    <row r="63" spans="1:6" x14ac:dyDescent="0.35">
      <c r="A63" s="304"/>
      <c r="B63" s="32" t="s">
        <v>105</v>
      </c>
      <c r="C63" s="33"/>
      <c r="D63" s="34"/>
      <c r="E63" s="35"/>
      <c r="F63" s="305"/>
    </row>
    <row r="64" spans="1:6" x14ac:dyDescent="0.35">
      <c r="A64" s="304"/>
      <c r="B64" s="32" t="s">
        <v>106</v>
      </c>
      <c r="C64" s="33"/>
      <c r="D64" s="34"/>
      <c r="E64" s="35"/>
      <c r="F64" s="305"/>
    </row>
    <row r="65" spans="1:6" x14ac:dyDescent="0.35">
      <c r="A65" s="304" t="s">
        <v>107</v>
      </c>
      <c r="B65" s="36" t="s">
        <v>108</v>
      </c>
      <c r="C65" s="34">
        <v>15.84</v>
      </c>
      <c r="D65" s="34" t="s">
        <v>68</v>
      </c>
      <c r="E65" s="35"/>
      <c r="F65" s="305">
        <f>E65*C65</f>
        <v>0</v>
      </c>
    </row>
    <row r="66" spans="1:6" ht="28" x14ac:dyDescent="0.35">
      <c r="A66" s="304" t="s">
        <v>109</v>
      </c>
      <c r="B66" s="36" t="s">
        <v>110</v>
      </c>
      <c r="C66" s="34">
        <v>15.84</v>
      </c>
      <c r="D66" s="34" t="s">
        <v>68</v>
      </c>
      <c r="E66" s="35"/>
      <c r="F66" s="305">
        <f>E66*C66</f>
        <v>0</v>
      </c>
    </row>
    <row r="67" spans="1:6" x14ac:dyDescent="0.35">
      <c r="A67" s="298">
        <v>2.2000000000000002</v>
      </c>
      <c r="B67" s="18" t="s">
        <v>111</v>
      </c>
      <c r="C67" s="19"/>
      <c r="D67" s="20"/>
      <c r="E67" s="245"/>
      <c r="F67" s="299">
        <f>SUM(F68:F75)</f>
        <v>0</v>
      </c>
    </row>
    <row r="68" spans="1:6" x14ac:dyDescent="0.35">
      <c r="A68" s="304"/>
      <c r="B68" s="45" t="s">
        <v>112</v>
      </c>
      <c r="C68" s="33"/>
      <c r="D68" s="43"/>
      <c r="E68" s="35"/>
      <c r="F68" s="305"/>
    </row>
    <row r="69" spans="1:6" x14ac:dyDescent="0.35">
      <c r="A69" s="304" t="s">
        <v>113</v>
      </c>
      <c r="B69" s="44" t="s">
        <v>114</v>
      </c>
      <c r="C69" s="40">
        <v>13</v>
      </c>
      <c r="D69" s="46" t="s">
        <v>115</v>
      </c>
      <c r="E69" s="41"/>
      <c r="F69" s="309">
        <f>E69*C69</f>
        <v>0</v>
      </c>
    </row>
    <row r="70" spans="1:6" x14ac:dyDescent="0.35">
      <c r="A70" s="304"/>
      <c r="B70" s="47" t="s">
        <v>116</v>
      </c>
      <c r="C70" s="48"/>
      <c r="D70" s="40"/>
      <c r="E70" s="35"/>
      <c r="F70" s="305"/>
    </row>
    <row r="71" spans="1:6" ht="42" x14ac:dyDescent="0.35">
      <c r="A71" s="304" t="s">
        <v>117</v>
      </c>
      <c r="B71" s="42" t="s">
        <v>118</v>
      </c>
      <c r="C71" s="33">
        <v>340</v>
      </c>
      <c r="D71" s="43" t="s">
        <v>68</v>
      </c>
      <c r="E71" s="35"/>
      <c r="F71" s="305">
        <f>E71*C71</f>
        <v>0</v>
      </c>
    </row>
    <row r="72" spans="1:6" ht="112.5" x14ac:dyDescent="0.35">
      <c r="A72" s="304" t="s">
        <v>119</v>
      </c>
      <c r="B72" s="49" t="s">
        <v>120</v>
      </c>
      <c r="C72" s="33">
        <v>171.58</v>
      </c>
      <c r="D72" s="43" t="s">
        <v>68</v>
      </c>
      <c r="E72" s="35"/>
      <c r="F72" s="305">
        <f>E72*C72</f>
        <v>0</v>
      </c>
    </row>
    <row r="73" spans="1:6" ht="42" x14ac:dyDescent="0.35">
      <c r="A73" s="304" t="s">
        <v>121</v>
      </c>
      <c r="B73" s="42" t="s">
        <v>122</v>
      </c>
      <c r="C73" s="33">
        <v>48.97</v>
      </c>
      <c r="D73" s="43" t="s">
        <v>123</v>
      </c>
      <c r="E73" s="35"/>
      <c r="F73" s="305">
        <f>E73*C73</f>
        <v>0</v>
      </c>
    </row>
    <row r="74" spans="1:6" x14ac:dyDescent="0.35">
      <c r="A74" s="304"/>
      <c r="B74" s="45" t="s">
        <v>124</v>
      </c>
      <c r="C74" s="50"/>
      <c r="D74" s="51"/>
      <c r="E74" s="35"/>
      <c r="F74" s="305"/>
    </row>
    <row r="75" spans="1:6" ht="28" x14ac:dyDescent="0.35">
      <c r="A75" s="304" t="s">
        <v>125</v>
      </c>
      <c r="B75" s="52" t="s">
        <v>126</v>
      </c>
      <c r="C75" s="33">
        <v>123.6</v>
      </c>
      <c r="D75" s="43" t="s">
        <v>123</v>
      </c>
      <c r="E75" s="35"/>
      <c r="F75" s="305">
        <f>E75*C75</f>
        <v>0</v>
      </c>
    </row>
    <row r="76" spans="1:6" x14ac:dyDescent="0.35">
      <c r="A76" s="310">
        <v>2.2999999999999998</v>
      </c>
      <c r="B76" s="53" t="s">
        <v>127</v>
      </c>
      <c r="C76" s="54"/>
      <c r="D76" s="55"/>
      <c r="E76" s="247"/>
      <c r="F76" s="311">
        <f>SUM(F77:F82)</f>
        <v>0</v>
      </c>
    </row>
    <row r="77" spans="1:6" ht="42" x14ac:dyDescent="0.35">
      <c r="A77" s="304"/>
      <c r="B77" s="32" t="s">
        <v>128</v>
      </c>
      <c r="C77" s="50"/>
      <c r="D77" s="56"/>
      <c r="E77" s="35"/>
      <c r="F77" s="305"/>
    </row>
    <row r="78" spans="1:6" ht="98" x14ac:dyDescent="0.35">
      <c r="A78" s="304" t="s">
        <v>129</v>
      </c>
      <c r="B78" s="44" t="s">
        <v>130</v>
      </c>
      <c r="C78" s="40">
        <v>12</v>
      </c>
      <c r="D78" s="46" t="s">
        <v>115</v>
      </c>
      <c r="E78" s="41"/>
      <c r="F78" s="309">
        <f>E78*C78</f>
        <v>0</v>
      </c>
    </row>
    <row r="79" spans="1:6" ht="29" x14ac:dyDescent="0.35">
      <c r="A79" s="304"/>
      <c r="B79" s="38" t="s">
        <v>131</v>
      </c>
      <c r="C79" s="50"/>
      <c r="D79" s="56"/>
      <c r="E79" s="35"/>
      <c r="F79" s="305"/>
    </row>
    <row r="80" spans="1:6" x14ac:dyDescent="0.35">
      <c r="A80" s="304" t="s">
        <v>132</v>
      </c>
      <c r="B80" s="44" t="s">
        <v>133</v>
      </c>
      <c r="C80" s="57">
        <v>38.72</v>
      </c>
      <c r="D80" s="58" t="s">
        <v>68</v>
      </c>
      <c r="E80" s="41"/>
      <c r="F80" s="309">
        <f>E80*C80</f>
        <v>0</v>
      </c>
    </row>
    <row r="81" spans="1:6" ht="58" x14ac:dyDescent="0.35">
      <c r="A81" s="312"/>
      <c r="B81" s="59" t="s">
        <v>134</v>
      </c>
      <c r="C81" s="60"/>
      <c r="D81" s="61"/>
      <c r="E81" s="62"/>
      <c r="F81" s="313"/>
    </row>
    <row r="82" spans="1:6" ht="84" x14ac:dyDescent="0.35">
      <c r="A82" s="304" t="s">
        <v>135</v>
      </c>
      <c r="B82" s="63" t="s">
        <v>136</v>
      </c>
      <c r="C82" s="40">
        <v>23</v>
      </c>
      <c r="D82" s="46" t="s">
        <v>115</v>
      </c>
      <c r="E82" s="41"/>
      <c r="F82" s="309">
        <f>E82*C82</f>
        <v>0</v>
      </c>
    </row>
    <row r="83" spans="1:6" x14ac:dyDescent="0.35">
      <c r="A83" s="298">
        <v>2.4</v>
      </c>
      <c r="B83" s="18" t="s">
        <v>137</v>
      </c>
      <c r="C83" s="64"/>
      <c r="D83" s="65"/>
      <c r="E83" s="245"/>
      <c r="F83" s="299">
        <f>SUM(F84:F94)</f>
        <v>0</v>
      </c>
    </row>
    <row r="84" spans="1:6" x14ac:dyDescent="0.35">
      <c r="A84" s="304"/>
      <c r="B84" s="32" t="s">
        <v>138</v>
      </c>
      <c r="C84" s="50"/>
      <c r="D84" s="56"/>
      <c r="E84" s="35"/>
      <c r="F84" s="305"/>
    </row>
    <row r="85" spans="1:6" ht="28" x14ac:dyDescent="0.35">
      <c r="A85" s="304" t="s">
        <v>139</v>
      </c>
      <c r="B85" s="44" t="s">
        <v>140</v>
      </c>
      <c r="C85" s="34">
        <v>25.4</v>
      </c>
      <c r="D85" s="34" t="s">
        <v>71</v>
      </c>
      <c r="E85" s="35"/>
      <c r="F85" s="305">
        <f>E85*C85</f>
        <v>0</v>
      </c>
    </row>
    <row r="86" spans="1:6" ht="29" x14ac:dyDescent="0.35">
      <c r="A86" s="314"/>
      <c r="B86" s="66" t="s">
        <v>141</v>
      </c>
      <c r="C86" s="67"/>
      <c r="D86" s="40"/>
      <c r="E86" s="35"/>
      <c r="F86" s="305"/>
    </row>
    <row r="87" spans="1:6" x14ac:dyDescent="0.35">
      <c r="A87" s="304" t="s">
        <v>142</v>
      </c>
      <c r="B87" s="44" t="s">
        <v>143</v>
      </c>
      <c r="C87" s="48">
        <v>254</v>
      </c>
      <c r="D87" s="46" t="s">
        <v>68</v>
      </c>
      <c r="E87" s="35"/>
      <c r="F87" s="305">
        <f>E87*C87</f>
        <v>0</v>
      </c>
    </row>
    <row r="88" spans="1:6" ht="28" x14ac:dyDescent="0.35">
      <c r="A88" s="304" t="s">
        <v>144</v>
      </c>
      <c r="B88" s="44" t="s">
        <v>145</v>
      </c>
      <c r="C88" s="34">
        <v>125.4</v>
      </c>
      <c r="D88" s="33" t="s">
        <v>123</v>
      </c>
      <c r="E88" s="35"/>
      <c r="F88" s="305">
        <f>E88*C88</f>
        <v>0</v>
      </c>
    </row>
    <row r="89" spans="1:6" ht="58" x14ac:dyDescent="0.35">
      <c r="A89" s="304"/>
      <c r="B89" s="66" t="s">
        <v>146</v>
      </c>
      <c r="C89" s="34"/>
      <c r="D89" s="33"/>
      <c r="E89" s="35"/>
      <c r="F89" s="305"/>
    </row>
    <row r="90" spans="1:6" ht="42" x14ac:dyDescent="0.35">
      <c r="A90" s="304" t="s">
        <v>147</v>
      </c>
      <c r="B90" s="44" t="s">
        <v>148</v>
      </c>
      <c r="C90" s="34">
        <v>204.2</v>
      </c>
      <c r="D90" s="33" t="s">
        <v>68</v>
      </c>
      <c r="E90" s="35"/>
      <c r="F90" s="305">
        <f>E90*C90</f>
        <v>0</v>
      </c>
    </row>
    <row r="91" spans="1:6" ht="42" x14ac:dyDescent="0.35">
      <c r="A91" s="304" t="s">
        <v>149</v>
      </c>
      <c r="B91" s="44" t="s">
        <v>150</v>
      </c>
      <c r="C91" s="34">
        <v>203.2</v>
      </c>
      <c r="D91" s="33" t="s">
        <v>68</v>
      </c>
      <c r="E91" s="35"/>
      <c r="F91" s="305">
        <f>E91*C91</f>
        <v>0</v>
      </c>
    </row>
    <row r="92" spans="1:6" x14ac:dyDescent="0.35">
      <c r="A92" s="304"/>
      <c r="B92" s="68" t="s">
        <v>151</v>
      </c>
      <c r="C92" s="50"/>
      <c r="D92" s="50"/>
      <c r="E92" s="35"/>
      <c r="F92" s="305"/>
    </row>
    <row r="93" spans="1:6" ht="28.5" x14ac:dyDescent="0.35">
      <c r="A93" s="315" t="s">
        <v>152</v>
      </c>
      <c r="B93" s="69" t="s">
        <v>153</v>
      </c>
      <c r="C93" s="67">
        <v>8</v>
      </c>
      <c r="D93" s="70" t="s">
        <v>115</v>
      </c>
      <c r="E93" s="35"/>
      <c r="F93" s="305">
        <f>E93*C93</f>
        <v>0</v>
      </c>
    </row>
    <row r="94" spans="1:6" ht="28" x14ac:dyDescent="0.35">
      <c r="A94" s="304" t="s">
        <v>154</v>
      </c>
      <c r="B94" s="36" t="s">
        <v>155</v>
      </c>
      <c r="C94" s="33">
        <v>97.8</v>
      </c>
      <c r="D94" s="34" t="s">
        <v>123</v>
      </c>
      <c r="E94" s="35"/>
      <c r="F94" s="305">
        <f>E94*C94</f>
        <v>0</v>
      </c>
    </row>
    <row r="95" spans="1:6" x14ac:dyDescent="0.35">
      <c r="A95" s="304"/>
      <c r="B95" s="36"/>
      <c r="C95" s="33"/>
      <c r="D95" s="34"/>
      <c r="E95" s="35"/>
      <c r="F95" s="305"/>
    </row>
    <row r="96" spans="1:6" x14ac:dyDescent="0.35">
      <c r="A96" s="302" t="s">
        <v>156</v>
      </c>
      <c r="B96" s="4" t="s">
        <v>157</v>
      </c>
      <c r="C96" s="31"/>
      <c r="D96" s="31"/>
      <c r="E96" s="31"/>
      <c r="F96" s="303">
        <f>SUM(F97:F121)/2</f>
        <v>0</v>
      </c>
    </row>
    <row r="97" spans="1:6" x14ac:dyDescent="0.35">
      <c r="A97" s="304"/>
      <c r="B97" s="68" t="s">
        <v>64</v>
      </c>
      <c r="C97" s="33"/>
      <c r="D97" s="33"/>
      <c r="E97" s="35"/>
      <c r="F97" s="305"/>
    </row>
    <row r="98" spans="1:6" x14ac:dyDescent="0.35">
      <c r="A98" s="298">
        <v>3.1</v>
      </c>
      <c r="B98" s="18" t="s">
        <v>158</v>
      </c>
      <c r="C98" s="19"/>
      <c r="D98" s="20"/>
      <c r="E98" s="245"/>
      <c r="F98" s="299">
        <f>SUM(F99:F101)</f>
        <v>0</v>
      </c>
    </row>
    <row r="99" spans="1:6" x14ac:dyDescent="0.35">
      <c r="A99" s="304" t="s">
        <v>159</v>
      </c>
      <c r="B99" s="36" t="s">
        <v>160</v>
      </c>
      <c r="C99" s="34">
        <v>16</v>
      </c>
      <c r="D99" s="43" t="s">
        <v>68</v>
      </c>
      <c r="E99" s="35"/>
      <c r="F99" s="305">
        <f>E99*C99</f>
        <v>0</v>
      </c>
    </row>
    <row r="100" spans="1:6" ht="42" x14ac:dyDescent="0.35">
      <c r="A100" s="304" t="s">
        <v>161</v>
      </c>
      <c r="B100" s="36" t="s">
        <v>87</v>
      </c>
      <c r="C100" s="34">
        <v>16</v>
      </c>
      <c r="D100" s="34" t="s">
        <v>68</v>
      </c>
      <c r="E100" s="35"/>
      <c r="F100" s="305">
        <f>E100*C100</f>
        <v>0</v>
      </c>
    </row>
    <row r="101" spans="1:6" ht="28" x14ac:dyDescent="0.35">
      <c r="A101" s="304" t="s">
        <v>162</v>
      </c>
      <c r="B101" s="44" t="s">
        <v>140</v>
      </c>
      <c r="C101" s="34">
        <v>1.6</v>
      </c>
      <c r="D101" s="34" t="s">
        <v>71</v>
      </c>
      <c r="E101" s="35"/>
      <c r="F101" s="305">
        <f>E101*C101</f>
        <v>0</v>
      </c>
    </row>
    <row r="102" spans="1:6" x14ac:dyDescent="0.35">
      <c r="A102" s="298">
        <v>3.2</v>
      </c>
      <c r="B102" s="18" t="s">
        <v>163</v>
      </c>
      <c r="C102" s="19"/>
      <c r="D102" s="20"/>
      <c r="E102" s="245"/>
      <c r="F102" s="299">
        <f>SUM(F103:F115)</f>
        <v>0</v>
      </c>
    </row>
    <row r="103" spans="1:6" x14ac:dyDescent="0.35">
      <c r="A103" s="304"/>
      <c r="B103" s="71" t="s">
        <v>164</v>
      </c>
      <c r="C103" s="33"/>
      <c r="D103" s="43"/>
      <c r="E103" s="35"/>
      <c r="F103" s="305"/>
    </row>
    <row r="104" spans="1:6" ht="42" x14ac:dyDescent="0.35">
      <c r="A104" s="304" t="s">
        <v>165</v>
      </c>
      <c r="B104" s="42" t="s">
        <v>166</v>
      </c>
      <c r="C104" s="33">
        <v>30</v>
      </c>
      <c r="D104" s="43" t="s">
        <v>68</v>
      </c>
      <c r="E104" s="35"/>
      <c r="F104" s="305">
        <f>E104*C104</f>
        <v>0</v>
      </c>
    </row>
    <row r="105" spans="1:6" ht="28" x14ac:dyDescent="0.35">
      <c r="A105" s="304" t="s">
        <v>167</v>
      </c>
      <c r="B105" s="42" t="s">
        <v>168</v>
      </c>
      <c r="C105" s="33">
        <v>18.399999999999999</v>
      </c>
      <c r="D105" s="43" t="s">
        <v>123</v>
      </c>
      <c r="E105" s="35"/>
      <c r="F105" s="305">
        <f>E105*C105</f>
        <v>0</v>
      </c>
    </row>
    <row r="106" spans="1:6" x14ac:dyDescent="0.35">
      <c r="A106" s="304"/>
      <c r="B106" s="68" t="s">
        <v>169</v>
      </c>
      <c r="C106" s="34"/>
      <c r="D106" s="33"/>
      <c r="E106" s="35"/>
      <c r="F106" s="305"/>
    </row>
    <row r="107" spans="1:6" ht="43.5" x14ac:dyDescent="0.35">
      <c r="A107" s="304"/>
      <c r="B107" s="38" t="s">
        <v>170</v>
      </c>
      <c r="C107" s="33"/>
      <c r="D107" s="34"/>
      <c r="E107" s="35"/>
      <c r="F107" s="305"/>
    </row>
    <row r="108" spans="1:6" ht="98" x14ac:dyDescent="0.35">
      <c r="A108" s="304" t="s">
        <v>171</v>
      </c>
      <c r="B108" s="36" t="s">
        <v>172</v>
      </c>
      <c r="C108" s="34">
        <v>1</v>
      </c>
      <c r="D108" s="33" t="s">
        <v>115</v>
      </c>
      <c r="E108" s="35"/>
      <c r="F108" s="305">
        <f>E108*C108</f>
        <v>0</v>
      </c>
    </row>
    <row r="109" spans="1:6" x14ac:dyDescent="0.35">
      <c r="A109" s="304"/>
      <c r="B109" s="68" t="s">
        <v>173</v>
      </c>
      <c r="C109" s="50"/>
      <c r="D109" s="72"/>
      <c r="E109" s="35"/>
      <c r="F109" s="305"/>
    </row>
    <row r="110" spans="1:6" ht="29" x14ac:dyDescent="0.35">
      <c r="A110" s="304"/>
      <c r="B110" s="38" t="s">
        <v>174</v>
      </c>
      <c r="C110" s="50"/>
      <c r="D110" s="72"/>
      <c r="E110" s="35"/>
      <c r="F110" s="305"/>
    </row>
    <row r="111" spans="1:6" x14ac:dyDescent="0.35">
      <c r="A111" s="304" t="s">
        <v>175</v>
      </c>
      <c r="B111" s="36" t="s">
        <v>133</v>
      </c>
      <c r="C111" s="34">
        <v>9.68</v>
      </c>
      <c r="D111" s="34" t="s">
        <v>68</v>
      </c>
      <c r="E111" s="35"/>
      <c r="F111" s="305">
        <f>E111*C111</f>
        <v>0</v>
      </c>
    </row>
    <row r="112" spans="1:6" x14ac:dyDescent="0.35">
      <c r="A112" s="304"/>
      <c r="B112" s="68" t="s">
        <v>176</v>
      </c>
      <c r="C112" s="50"/>
      <c r="D112" s="50"/>
      <c r="E112" s="35"/>
      <c r="F112" s="305"/>
    </row>
    <row r="113" spans="1:6" ht="72.5" x14ac:dyDescent="0.35">
      <c r="A113" s="314"/>
      <c r="B113" s="38" t="s">
        <v>177</v>
      </c>
      <c r="C113" s="50"/>
      <c r="D113" s="50"/>
      <c r="E113" s="35"/>
      <c r="F113" s="305"/>
    </row>
    <row r="114" spans="1:6" x14ac:dyDescent="0.35">
      <c r="A114" s="304"/>
      <c r="B114" s="68" t="s">
        <v>178</v>
      </c>
      <c r="C114" s="50"/>
      <c r="D114" s="50"/>
      <c r="E114" s="35"/>
      <c r="F114" s="305"/>
    </row>
    <row r="115" spans="1:6" ht="84" x14ac:dyDescent="0.35">
      <c r="A115" s="315" t="s">
        <v>179</v>
      </c>
      <c r="B115" s="73" t="s">
        <v>180</v>
      </c>
      <c r="C115" s="34">
        <v>2</v>
      </c>
      <c r="D115" s="33" t="s">
        <v>115</v>
      </c>
      <c r="E115" s="74"/>
      <c r="F115" s="316">
        <f>E115*C115</f>
        <v>0</v>
      </c>
    </row>
    <row r="116" spans="1:6" x14ac:dyDescent="0.35">
      <c r="A116" s="298">
        <v>3.3</v>
      </c>
      <c r="B116" s="18" t="s">
        <v>137</v>
      </c>
      <c r="C116" s="64"/>
      <c r="D116" s="75"/>
      <c r="E116" s="245"/>
      <c r="F116" s="299">
        <f>SUM(F118:F121)</f>
        <v>0</v>
      </c>
    </row>
    <row r="117" spans="1:6" x14ac:dyDescent="0.35">
      <c r="A117" s="315"/>
      <c r="B117" s="76" t="s">
        <v>181</v>
      </c>
      <c r="C117" s="50"/>
      <c r="D117" s="72"/>
      <c r="E117" s="35"/>
      <c r="F117" s="305"/>
    </row>
    <row r="118" spans="1:6" ht="72.5" x14ac:dyDescent="0.35">
      <c r="A118" s="315"/>
      <c r="B118" s="77" t="s">
        <v>182</v>
      </c>
      <c r="C118" s="50"/>
      <c r="D118" s="50"/>
      <c r="E118" s="35"/>
      <c r="F118" s="305"/>
    </row>
    <row r="119" spans="1:6" ht="42" x14ac:dyDescent="0.35">
      <c r="A119" s="315" t="s">
        <v>183</v>
      </c>
      <c r="B119" s="63" t="s">
        <v>184</v>
      </c>
      <c r="C119" s="34">
        <v>75</v>
      </c>
      <c r="D119" s="33" t="s">
        <v>68</v>
      </c>
      <c r="E119" s="35"/>
      <c r="F119" s="305">
        <f>E119*C119</f>
        <v>0</v>
      </c>
    </row>
    <row r="120" spans="1:6" ht="42" x14ac:dyDescent="0.35">
      <c r="A120" s="315" t="s">
        <v>185</v>
      </c>
      <c r="B120" s="63" t="s">
        <v>186</v>
      </c>
      <c r="C120" s="34">
        <v>60</v>
      </c>
      <c r="D120" s="33" t="s">
        <v>68</v>
      </c>
      <c r="E120" s="35"/>
      <c r="F120" s="305">
        <f>E120*C120</f>
        <v>0</v>
      </c>
    </row>
    <row r="121" spans="1:6" ht="28" x14ac:dyDescent="0.35">
      <c r="A121" s="315" t="s">
        <v>187</v>
      </c>
      <c r="B121" s="63" t="s">
        <v>188</v>
      </c>
      <c r="C121" s="34">
        <v>22</v>
      </c>
      <c r="D121" s="33" t="s">
        <v>123</v>
      </c>
      <c r="E121" s="35"/>
      <c r="F121" s="305">
        <f>E121*C121</f>
        <v>0</v>
      </c>
    </row>
    <row r="122" spans="1:6" x14ac:dyDescent="0.35">
      <c r="A122" s="315"/>
      <c r="B122" s="63"/>
      <c r="C122" s="34"/>
      <c r="D122" s="33"/>
      <c r="E122" s="35"/>
      <c r="F122" s="305"/>
    </row>
    <row r="123" spans="1:6" ht="28.5" x14ac:dyDescent="0.35">
      <c r="A123" s="317" t="s">
        <v>189</v>
      </c>
      <c r="B123" s="78" t="s">
        <v>190</v>
      </c>
      <c r="C123" s="79"/>
      <c r="D123" s="80"/>
      <c r="E123" s="81"/>
      <c r="F123" s="318">
        <f>SUM(F124:F168)/2</f>
        <v>0</v>
      </c>
    </row>
    <row r="124" spans="1:6" x14ac:dyDescent="0.35">
      <c r="A124" s="319"/>
      <c r="B124" s="82" t="s">
        <v>191</v>
      </c>
      <c r="C124" s="48"/>
      <c r="D124" s="58"/>
      <c r="E124" s="83"/>
      <c r="F124" s="320"/>
    </row>
    <row r="125" spans="1:6" x14ac:dyDescent="0.35">
      <c r="A125" s="321"/>
      <c r="B125" s="85" t="s">
        <v>192</v>
      </c>
      <c r="C125" s="67"/>
      <c r="D125" s="84"/>
      <c r="E125" s="86"/>
      <c r="F125" s="296"/>
    </row>
    <row r="126" spans="1:6" ht="29" x14ac:dyDescent="0.35">
      <c r="A126" s="321"/>
      <c r="B126" s="85" t="s">
        <v>193</v>
      </c>
      <c r="C126" s="67"/>
      <c r="D126" s="84"/>
      <c r="E126" s="86"/>
      <c r="F126" s="296"/>
    </row>
    <row r="127" spans="1:6" x14ac:dyDescent="0.35">
      <c r="A127" s="321"/>
      <c r="B127" s="85" t="s">
        <v>194</v>
      </c>
      <c r="C127" s="67"/>
      <c r="D127" s="84"/>
      <c r="E127" s="86"/>
      <c r="F127" s="296"/>
    </row>
    <row r="128" spans="1:6" x14ac:dyDescent="0.35">
      <c r="A128" s="322" t="s">
        <v>195</v>
      </c>
      <c r="B128" s="87" t="s">
        <v>65</v>
      </c>
      <c r="C128" s="88"/>
      <c r="D128" s="89"/>
      <c r="E128" s="90"/>
      <c r="F128" s="323">
        <f>SUM(F129:F130)</f>
        <v>0</v>
      </c>
    </row>
    <row r="129" spans="1:6" ht="28" x14ac:dyDescent="0.35">
      <c r="A129" s="324" t="s">
        <v>196</v>
      </c>
      <c r="B129" s="44" t="s">
        <v>197</v>
      </c>
      <c r="C129" s="48">
        <v>3.8836900000000001</v>
      </c>
      <c r="D129" s="91" t="s">
        <v>71</v>
      </c>
      <c r="E129" s="92"/>
      <c r="F129" s="305">
        <f>E129*C129</f>
        <v>0</v>
      </c>
    </row>
    <row r="130" spans="1:6" x14ac:dyDescent="0.35">
      <c r="A130" s="324" t="s">
        <v>198</v>
      </c>
      <c r="B130" s="44" t="s">
        <v>199</v>
      </c>
      <c r="C130" s="48">
        <f>C129</f>
        <v>3.8836900000000001</v>
      </c>
      <c r="D130" s="91" t="s">
        <v>71</v>
      </c>
      <c r="E130" s="92"/>
      <c r="F130" s="305">
        <f>E130*C130</f>
        <v>0</v>
      </c>
    </row>
    <row r="131" spans="1:6" x14ac:dyDescent="0.35">
      <c r="A131" s="322">
        <v>4.2</v>
      </c>
      <c r="B131" s="87" t="s">
        <v>200</v>
      </c>
      <c r="C131" s="88"/>
      <c r="D131" s="89"/>
      <c r="E131" s="90"/>
      <c r="F131" s="323">
        <f>SUM(F132:F135)</f>
        <v>0</v>
      </c>
    </row>
    <row r="132" spans="1:6" x14ac:dyDescent="0.35">
      <c r="A132" s="325"/>
      <c r="B132" s="85" t="s">
        <v>201</v>
      </c>
      <c r="C132" s="67"/>
      <c r="D132" s="84"/>
      <c r="E132" s="86"/>
      <c r="F132" s="296"/>
    </row>
    <row r="133" spans="1:6" x14ac:dyDescent="0.35">
      <c r="A133" s="326" t="s">
        <v>202</v>
      </c>
      <c r="B133" s="94" t="s">
        <v>203</v>
      </c>
      <c r="C133" s="95">
        <v>0.38835999999999998</v>
      </c>
      <c r="D133" s="30" t="s">
        <v>71</v>
      </c>
      <c r="E133" s="96"/>
      <c r="F133" s="305">
        <f>E133*C133</f>
        <v>0</v>
      </c>
    </row>
    <row r="134" spans="1:6" x14ac:dyDescent="0.35">
      <c r="A134" s="327"/>
      <c r="B134" s="85" t="s">
        <v>204</v>
      </c>
      <c r="C134" s="248"/>
      <c r="D134" s="84"/>
      <c r="E134" s="86"/>
      <c r="F134" s="296"/>
    </row>
    <row r="135" spans="1:6" ht="28" x14ac:dyDescent="0.35">
      <c r="A135" s="326" t="s">
        <v>205</v>
      </c>
      <c r="B135" s="44" t="s">
        <v>206</v>
      </c>
      <c r="C135" s="48">
        <v>3.49532</v>
      </c>
      <c r="D135" s="30" t="s">
        <v>71</v>
      </c>
      <c r="E135" s="97"/>
      <c r="F135" s="305">
        <f>E135*C135</f>
        <v>0</v>
      </c>
    </row>
    <row r="136" spans="1:6" x14ac:dyDescent="0.35">
      <c r="A136" s="322">
        <v>4.3</v>
      </c>
      <c r="B136" s="87" t="s">
        <v>207</v>
      </c>
      <c r="C136" s="88"/>
      <c r="D136" s="89"/>
      <c r="E136" s="98"/>
      <c r="F136" s="328">
        <f>SUM(F137:F143)</f>
        <v>0</v>
      </c>
    </row>
    <row r="137" spans="1:6" ht="29" x14ac:dyDescent="0.35">
      <c r="A137" s="325"/>
      <c r="B137" s="85" t="s">
        <v>208</v>
      </c>
      <c r="C137" s="67"/>
      <c r="D137" s="84"/>
      <c r="E137" s="86"/>
      <c r="F137" s="296"/>
    </row>
    <row r="138" spans="1:6" ht="58" x14ac:dyDescent="0.35">
      <c r="A138" s="325"/>
      <c r="B138" s="85" t="s">
        <v>209</v>
      </c>
      <c r="C138" s="67"/>
      <c r="D138" s="93"/>
      <c r="E138" s="99"/>
      <c r="F138" s="329"/>
    </row>
    <row r="139" spans="1:6" ht="42" x14ac:dyDescent="0.35">
      <c r="A139" s="327" t="s">
        <v>210</v>
      </c>
      <c r="B139" s="100" t="s">
        <v>211</v>
      </c>
      <c r="C139" s="48">
        <v>304.5</v>
      </c>
      <c r="D139" s="40" t="s">
        <v>123</v>
      </c>
      <c r="E139" s="99"/>
      <c r="F139" s="305">
        <f>E139*C139</f>
        <v>0</v>
      </c>
    </row>
    <row r="140" spans="1:6" ht="28" x14ac:dyDescent="0.35">
      <c r="A140" s="327" t="s">
        <v>212</v>
      </c>
      <c r="B140" s="100" t="s">
        <v>213</v>
      </c>
      <c r="C140" s="48">
        <v>32</v>
      </c>
      <c r="D140" s="40" t="s">
        <v>115</v>
      </c>
      <c r="E140" s="99"/>
      <c r="F140" s="305">
        <f>E140*C140</f>
        <v>0</v>
      </c>
    </row>
    <row r="141" spans="1:6" x14ac:dyDescent="0.35">
      <c r="A141" s="327"/>
      <c r="B141" s="85" t="s">
        <v>214</v>
      </c>
      <c r="C141" s="67"/>
      <c r="D141" s="93"/>
      <c r="E141" s="99"/>
      <c r="F141" s="329"/>
    </row>
    <row r="142" spans="1:6" ht="28" x14ac:dyDescent="0.35">
      <c r="A142" s="327" t="s">
        <v>215</v>
      </c>
      <c r="B142" s="100" t="s">
        <v>216</v>
      </c>
      <c r="C142" s="48">
        <v>87</v>
      </c>
      <c r="D142" s="40" t="s">
        <v>115</v>
      </c>
      <c r="E142" s="99"/>
      <c r="F142" s="305">
        <f t="shared" ref="F142:F168" si="4">E142*C142</f>
        <v>0</v>
      </c>
    </row>
    <row r="143" spans="1:6" x14ac:dyDescent="0.35">
      <c r="A143" s="327" t="s">
        <v>217</v>
      </c>
      <c r="B143" s="100" t="s">
        <v>218</v>
      </c>
      <c r="C143" s="48">
        <v>196.2</v>
      </c>
      <c r="D143" s="40" t="s">
        <v>123</v>
      </c>
      <c r="E143" s="99"/>
      <c r="F143" s="305">
        <f t="shared" si="4"/>
        <v>0</v>
      </c>
    </row>
    <row r="144" spans="1:6" x14ac:dyDescent="0.35">
      <c r="A144" s="330" t="s">
        <v>219</v>
      </c>
      <c r="B144" s="101" t="s">
        <v>220</v>
      </c>
      <c r="C144" s="102"/>
      <c r="D144" s="249"/>
      <c r="E144" s="103"/>
      <c r="F144" s="331">
        <f>SUM(F145:F149)</f>
        <v>0</v>
      </c>
    </row>
    <row r="145" spans="1:6" ht="70" x14ac:dyDescent="0.35">
      <c r="A145" s="327" t="s">
        <v>221</v>
      </c>
      <c r="B145" s="100" t="s">
        <v>222</v>
      </c>
      <c r="C145" s="48">
        <v>196.2</v>
      </c>
      <c r="D145" s="40" t="s">
        <v>123</v>
      </c>
      <c r="E145" s="99"/>
      <c r="F145" s="305">
        <f t="shared" si="4"/>
        <v>0</v>
      </c>
    </row>
    <row r="146" spans="1:6" ht="28" x14ac:dyDescent="0.35">
      <c r="A146" s="327" t="s">
        <v>223</v>
      </c>
      <c r="B146" s="104" t="s">
        <v>224</v>
      </c>
      <c r="C146" s="48">
        <f>197.2*2</f>
        <v>394.4</v>
      </c>
      <c r="D146" s="40" t="s">
        <v>123</v>
      </c>
      <c r="E146" s="99"/>
      <c r="F146" s="305">
        <f>E146*C146</f>
        <v>0</v>
      </c>
    </row>
    <row r="147" spans="1:6" x14ac:dyDescent="0.35">
      <c r="A147" s="327"/>
      <c r="B147" s="85" t="s">
        <v>225</v>
      </c>
      <c r="C147" s="248"/>
      <c r="D147" s="93"/>
      <c r="E147" s="99"/>
      <c r="F147" s="329"/>
    </row>
    <row r="148" spans="1:6" x14ac:dyDescent="0.35">
      <c r="A148" s="327" t="s">
        <v>226</v>
      </c>
      <c r="B148" s="100" t="s">
        <v>227</v>
      </c>
      <c r="C148" s="48">
        <v>196.2</v>
      </c>
      <c r="D148" s="40" t="s">
        <v>123</v>
      </c>
      <c r="E148" s="99"/>
      <c r="F148" s="305">
        <f t="shared" ref="F148:F149" si="5">E148*C148</f>
        <v>0</v>
      </c>
    </row>
    <row r="149" spans="1:6" ht="42" x14ac:dyDescent="0.35">
      <c r="A149" s="327" t="s">
        <v>228</v>
      </c>
      <c r="B149" s="104" t="s">
        <v>229</v>
      </c>
      <c r="C149" s="48">
        <v>600</v>
      </c>
      <c r="D149" s="40" t="s">
        <v>123</v>
      </c>
      <c r="E149" s="99"/>
      <c r="F149" s="305">
        <f t="shared" si="5"/>
        <v>0</v>
      </c>
    </row>
    <row r="150" spans="1:6" x14ac:dyDescent="0.35">
      <c r="A150" s="330" t="s">
        <v>230</v>
      </c>
      <c r="B150" s="105" t="s">
        <v>231</v>
      </c>
      <c r="C150" s="106"/>
      <c r="D150" s="107"/>
      <c r="E150" s="108"/>
      <c r="F150" s="332">
        <f>SUM(F151:F168)</f>
        <v>0</v>
      </c>
    </row>
    <row r="151" spans="1:6" x14ac:dyDescent="0.35">
      <c r="A151" s="333"/>
      <c r="B151" s="110" t="s">
        <v>232</v>
      </c>
      <c r="C151" s="111"/>
      <c r="D151" s="112"/>
      <c r="E151" s="113"/>
      <c r="F151" s="305"/>
    </row>
    <row r="152" spans="1:6" x14ac:dyDescent="0.35">
      <c r="A152" s="334"/>
      <c r="B152" s="114" t="s">
        <v>65</v>
      </c>
      <c r="C152" s="111"/>
      <c r="D152" s="112"/>
      <c r="E152" s="113"/>
      <c r="F152" s="305"/>
    </row>
    <row r="153" spans="1:6" ht="42" x14ac:dyDescent="0.35">
      <c r="A153" s="333" t="s">
        <v>233</v>
      </c>
      <c r="B153" s="115" t="s">
        <v>234</v>
      </c>
      <c r="C153" s="116">
        <v>1.125</v>
      </c>
      <c r="D153" s="117" t="s">
        <v>71</v>
      </c>
      <c r="E153" s="118"/>
      <c r="F153" s="305">
        <f t="shared" si="4"/>
        <v>0</v>
      </c>
    </row>
    <row r="154" spans="1:6" x14ac:dyDescent="0.35">
      <c r="A154" s="333" t="s">
        <v>235</v>
      </c>
      <c r="B154" s="115" t="s">
        <v>236</v>
      </c>
      <c r="C154" s="116">
        <f>1.125-0.75*0.75*0.3*2-0.3*0.3*0.45*2</f>
        <v>0.70650000000000013</v>
      </c>
      <c r="D154" s="117" t="s">
        <v>71</v>
      </c>
      <c r="E154" s="118"/>
      <c r="F154" s="305">
        <f t="shared" si="4"/>
        <v>0</v>
      </c>
    </row>
    <row r="155" spans="1:6" x14ac:dyDescent="0.35">
      <c r="A155" s="333" t="s">
        <v>237</v>
      </c>
      <c r="B155" s="44" t="s">
        <v>199</v>
      </c>
      <c r="C155" s="116">
        <f>0.75*0.75*0.3*2+0.3*0.3*0.4*2</f>
        <v>0.40949999999999998</v>
      </c>
      <c r="D155" s="117" t="s">
        <v>71</v>
      </c>
      <c r="E155" s="118"/>
      <c r="F155" s="305">
        <f t="shared" si="4"/>
        <v>0</v>
      </c>
    </row>
    <row r="156" spans="1:6" x14ac:dyDescent="0.35">
      <c r="A156" s="334"/>
      <c r="B156" s="114" t="s">
        <v>200</v>
      </c>
      <c r="C156" s="111"/>
      <c r="D156" s="112"/>
      <c r="E156" s="99"/>
      <c r="F156" s="305"/>
    </row>
    <row r="157" spans="1:6" ht="28" x14ac:dyDescent="0.35">
      <c r="A157" s="333" t="s">
        <v>238</v>
      </c>
      <c r="B157" s="119" t="s">
        <v>239</v>
      </c>
      <c r="C157" s="116">
        <f>0.05*0.75*0.75*2</f>
        <v>5.6250000000000008E-2</v>
      </c>
      <c r="D157" s="117" t="s">
        <v>71</v>
      </c>
      <c r="E157" s="120"/>
      <c r="F157" s="305">
        <f t="shared" si="4"/>
        <v>0</v>
      </c>
    </row>
    <row r="158" spans="1:6" x14ac:dyDescent="0.35">
      <c r="A158" s="333" t="s">
        <v>240</v>
      </c>
      <c r="B158" s="119" t="s">
        <v>241</v>
      </c>
      <c r="C158" s="116">
        <f>0.75*0.75*0.25*2</f>
        <v>0.28125</v>
      </c>
      <c r="D158" s="117" t="s">
        <v>71</v>
      </c>
      <c r="E158" s="120"/>
      <c r="F158" s="305">
        <f t="shared" si="4"/>
        <v>0</v>
      </c>
    </row>
    <row r="159" spans="1:6" x14ac:dyDescent="0.35">
      <c r="A159" s="333" t="s">
        <v>242</v>
      </c>
      <c r="B159" s="119" t="s">
        <v>243</v>
      </c>
      <c r="C159" s="116">
        <f>(0.3*0.3*3.7)*4</f>
        <v>1.3320000000000001</v>
      </c>
      <c r="D159" s="117" t="s">
        <v>71</v>
      </c>
      <c r="E159" s="121"/>
      <c r="F159" s="305">
        <f t="shared" si="4"/>
        <v>0</v>
      </c>
    </row>
    <row r="160" spans="1:6" x14ac:dyDescent="0.35">
      <c r="A160" s="333"/>
      <c r="B160" s="114" t="s">
        <v>97</v>
      </c>
      <c r="C160" s="116"/>
      <c r="D160" s="117"/>
      <c r="E160" s="121"/>
      <c r="F160" s="305"/>
    </row>
    <row r="161" spans="1:6" ht="29" x14ac:dyDescent="0.35">
      <c r="A161" s="334"/>
      <c r="B161" s="85" t="s">
        <v>244</v>
      </c>
      <c r="C161" s="122"/>
      <c r="D161" s="123"/>
      <c r="E161" s="113"/>
      <c r="F161" s="305"/>
    </row>
    <row r="162" spans="1:6" x14ac:dyDescent="0.35">
      <c r="A162" s="333" t="s">
        <v>245</v>
      </c>
      <c r="B162" s="119" t="s">
        <v>246</v>
      </c>
      <c r="C162" s="124">
        <f>8*0.83*2*2*0.888</f>
        <v>23.585280000000001</v>
      </c>
      <c r="D162" s="239" t="s">
        <v>247</v>
      </c>
      <c r="E162" s="239"/>
      <c r="F162" s="305">
        <f t="shared" si="4"/>
        <v>0</v>
      </c>
    </row>
    <row r="163" spans="1:6" x14ac:dyDescent="0.35">
      <c r="A163" s="333" t="s">
        <v>248</v>
      </c>
      <c r="B163" s="119" t="s">
        <v>249</v>
      </c>
      <c r="C163" s="116">
        <f>4.15*4*2</f>
        <v>33.200000000000003</v>
      </c>
      <c r="D163" s="239" t="s">
        <v>247</v>
      </c>
      <c r="E163" s="239"/>
      <c r="F163" s="305">
        <f t="shared" si="4"/>
        <v>0</v>
      </c>
    </row>
    <row r="164" spans="1:6" x14ac:dyDescent="0.35">
      <c r="A164" s="333" t="s">
        <v>250</v>
      </c>
      <c r="B164" s="119" t="s">
        <v>251</v>
      </c>
      <c r="C164" s="124">
        <f>(4.15/0.15)*2*1.15*0.395</f>
        <v>25.13516666666667</v>
      </c>
      <c r="D164" s="239" t="s">
        <v>247</v>
      </c>
      <c r="E164" s="239"/>
      <c r="F164" s="305">
        <f t="shared" si="4"/>
        <v>0</v>
      </c>
    </row>
    <row r="165" spans="1:6" x14ac:dyDescent="0.35">
      <c r="A165" s="333"/>
      <c r="B165" s="114" t="s">
        <v>252</v>
      </c>
      <c r="C165" s="124"/>
      <c r="D165" s="239"/>
      <c r="E165" s="239"/>
      <c r="F165" s="305"/>
    </row>
    <row r="166" spans="1:6" ht="42" x14ac:dyDescent="0.35">
      <c r="A166" s="333" t="s">
        <v>253</v>
      </c>
      <c r="B166" s="63" t="s">
        <v>254</v>
      </c>
      <c r="C166" s="124">
        <f>0.33*4*2.2*2</f>
        <v>5.8080000000000007</v>
      </c>
      <c r="D166" s="117" t="s">
        <v>68</v>
      </c>
      <c r="E166" s="239"/>
      <c r="F166" s="305">
        <f t="shared" si="4"/>
        <v>0</v>
      </c>
    </row>
    <row r="167" spans="1:6" x14ac:dyDescent="0.35">
      <c r="A167" s="327"/>
      <c r="B167" s="125" t="s">
        <v>255</v>
      </c>
      <c r="C167" s="126"/>
      <c r="D167" s="127"/>
      <c r="E167" s="113"/>
      <c r="F167" s="305"/>
    </row>
    <row r="168" spans="1:6" ht="126" x14ac:dyDescent="0.35">
      <c r="A168" s="327" t="s">
        <v>253</v>
      </c>
      <c r="B168" s="115" t="s">
        <v>256</v>
      </c>
      <c r="C168" s="128">
        <v>1</v>
      </c>
      <c r="D168" s="129" t="s">
        <v>257</v>
      </c>
      <c r="E168" s="113"/>
      <c r="F168" s="305">
        <f t="shared" si="4"/>
        <v>0</v>
      </c>
    </row>
    <row r="169" spans="1:6" x14ac:dyDescent="0.35">
      <c r="A169" s="327"/>
      <c r="B169" s="115"/>
      <c r="C169" s="128"/>
      <c r="D169" s="129"/>
      <c r="E169" s="113"/>
      <c r="F169" s="305"/>
    </row>
    <row r="170" spans="1:6" x14ac:dyDescent="0.35">
      <c r="A170" s="335" t="s">
        <v>258</v>
      </c>
      <c r="B170" s="130" t="s">
        <v>259</v>
      </c>
      <c r="C170" s="131"/>
      <c r="D170" s="132"/>
      <c r="E170" s="8"/>
      <c r="F170" s="292">
        <f>SUM(F171:F252)/2</f>
        <v>0</v>
      </c>
    </row>
    <row r="171" spans="1:6" x14ac:dyDescent="0.35">
      <c r="A171" s="336" t="s">
        <v>260</v>
      </c>
      <c r="B171" s="133" t="s">
        <v>64</v>
      </c>
      <c r="C171" s="134"/>
      <c r="D171" s="135"/>
      <c r="E171" s="109"/>
      <c r="F171" s="332">
        <f>SUM(F172:F209)</f>
        <v>0</v>
      </c>
    </row>
    <row r="172" spans="1:6" x14ac:dyDescent="0.35">
      <c r="A172" s="337"/>
      <c r="B172" s="136" t="s">
        <v>261</v>
      </c>
      <c r="C172" s="137"/>
      <c r="D172" s="84"/>
      <c r="E172" s="138"/>
      <c r="F172" s="338"/>
    </row>
    <row r="173" spans="1:6" x14ac:dyDescent="0.35">
      <c r="A173" s="339" t="s">
        <v>262</v>
      </c>
      <c r="B173" s="100" t="s">
        <v>263</v>
      </c>
      <c r="C173" s="139">
        <f>10*6</f>
        <v>60</v>
      </c>
      <c r="D173" s="58" t="s">
        <v>68</v>
      </c>
      <c r="E173" s="97"/>
      <c r="F173" s="340">
        <f>C173*E173</f>
        <v>0</v>
      </c>
    </row>
    <row r="174" spans="1:6" x14ac:dyDescent="0.35">
      <c r="A174" s="339"/>
      <c r="B174" s="136" t="s">
        <v>264</v>
      </c>
      <c r="C174" s="139"/>
      <c r="D174" s="58"/>
      <c r="E174" s="97"/>
      <c r="F174" s="340"/>
    </row>
    <row r="175" spans="1:6" ht="28" x14ac:dyDescent="0.35">
      <c r="A175" s="339" t="s">
        <v>265</v>
      </c>
      <c r="B175" s="100" t="s">
        <v>266</v>
      </c>
      <c r="C175" s="139">
        <v>25.75</v>
      </c>
      <c r="D175" s="58" t="s">
        <v>68</v>
      </c>
      <c r="E175" s="97"/>
      <c r="F175" s="340">
        <f t="shared" ref="F175:F176" si="6">C175*E175</f>
        <v>0</v>
      </c>
    </row>
    <row r="176" spans="1:6" x14ac:dyDescent="0.35">
      <c r="A176" s="339" t="s">
        <v>267</v>
      </c>
      <c r="B176" s="100" t="s">
        <v>268</v>
      </c>
      <c r="C176" s="139">
        <v>4.1040000000000001</v>
      </c>
      <c r="D176" s="58" t="s">
        <v>71</v>
      </c>
      <c r="E176" s="97"/>
      <c r="F176" s="340">
        <f t="shared" si="6"/>
        <v>0</v>
      </c>
    </row>
    <row r="177" spans="1:6" x14ac:dyDescent="0.35">
      <c r="A177" s="337"/>
      <c r="B177" s="136" t="s">
        <v>269</v>
      </c>
      <c r="C177" s="139"/>
      <c r="D177" s="141"/>
      <c r="E177" s="97"/>
      <c r="F177" s="338"/>
    </row>
    <row r="178" spans="1:6" x14ac:dyDescent="0.35">
      <c r="A178" s="339" t="s">
        <v>270</v>
      </c>
      <c r="B178" s="100" t="s">
        <v>271</v>
      </c>
      <c r="C178" s="23">
        <f>2*1.7*2*0.6+6.3*0.6*0.6</f>
        <v>6.3479999999999999</v>
      </c>
      <c r="D178" s="58" t="s">
        <v>71</v>
      </c>
      <c r="E178" s="97"/>
      <c r="F178" s="340">
        <f>C178*E178</f>
        <v>0</v>
      </c>
    </row>
    <row r="179" spans="1:6" x14ac:dyDescent="0.35">
      <c r="A179" s="337"/>
      <c r="B179" s="136" t="s">
        <v>272</v>
      </c>
      <c r="C179" s="139"/>
      <c r="D179" s="141"/>
      <c r="E179" s="97"/>
      <c r="F179" s="338"/>
    </row>
    <row r="180" spans="1:6" ht="28" x14ac:dyDescent="0.35">
      <c r="A180" s="339" t="s">
        <v>273</v>
      </c>
      <c r="B180" s="100" t="s">
        <v>274</v>
      </c>
      <c r="C180" s="139">
        <v>4</v>
      </c>
      <c r="D180" s="58" t="s">
        <v>71</v>
      </c>
      <c r="E180" s="97"/>
      <c r="F180" s="340">
        <f>E180*C180</f>
        <v>0</v>
      </c>
    </row>
    <row r="181" spans="1:6" x14ac:dyDescent="0.35">
      <c r="A181" s="339" t="s">
        <v>275</v>
      </c>
      <c r="B181" s="100" t="s">
        <v>276</v>
      </c>
      <c r="C181" s="139">
        <v>6.75</v>
      </c>
      <c r="D181" s="58" t="s">
        <v>71</v>
      </c>
      <c r="E181" s="97"/>
      <c r="F181" s="340">
        <f>C181*E181</f>
        <v>0</v>
      </c>
    </row>
    <row r="182" spans="1:6" x14ac:dyDescent="0.35">
      <c r="A182" s="337"/>
      <c r="B182" s="136" t="s">
        <v>277</v>
      </c>
      <c r="C182" s="139"/>
      <c r="D182" s="141"/>
      <c r="E182" s="140"/>
      <c r="F182" s="338"/>
    </row>
    <row r="183" spans="1:6" ht="28" x14ac:dyDescent="0.35">
      <c r="A183" s="339" t="s">
        <v>278</v>
      </c>
      <c r="B183" s="100" t="s">
        <v>279</v>
      </c>
      <c r="C183" s="139">
        <v>17.510000000000002</v>
      </c>
      <c r="D183" s="58" t="s">
        <v>68</v>
      </c>
      <c r="E183" s="97"/>
      <c r="F183" s="340">
        <f>C183*E183</f>
        <v>0</v>
      </c>
    </row>
    <row r="184" spans="1:6" x14ac:dyDescent="0.35">
      <c r="A184" s="337"/>
      <c r="B184" s="136" t="s">
        <v>90</v>
      </c>
      <c r="C184" s="139"/>
      <c r="D184" s="141"/>
      <c r="E184" s="140"/>
      <c r="F184" s="338"/>
    </row>
    <row r="185" spans="1:6" x14ac:dyDescent="0.35">
      <c r="A185" s="337"/>
      <c r="B185" s="85" t="s">
        <v>280</v>
      </c>
      <c r="C185" s="139"/>
      <c r="D185" s="141"/>
      <c r="E185" s="140"/>
      <c r="F185" s="340"/>
    </row>
    <row r="186" spans="1:6" x14ac:dyDescent="0.35">
      <c r="A186" s="339" t="s">
        <v>281</v>
      </c>
      <c r="B186" s="100" t="s">
        <v>282</v>
      </c>
      <c r="C186" s="139">
        <v>0.34200000000000003</v>
      </c>
      <c r="D186" s="58" t="s">
        <v>71</v>
      </c>
      <c r="E186" s="97"/>
      <c r="F186" s="340">
        <f t="shared" ref="F186:F187" si="7">C186*E186</f>
        <v>0</v>
      </c>
    </row>
    <row r="187" spans="1:6" x14ac:dyDescent="0.35">
      <c r="A187" s="339" t="s">
        <v>283</v>
      </c>
      <c r="B187" s="100" t="s">
        <v>284</v>
      </c>
      <c r="C187" s="139">
        <v>0.34200000000000003</v>
      </c>
      <c r="D187" s="58" t="s">
        <v>71</v>
      </c>
      <c r="E187" s="97"/>
      <c r="F187" s="340">
        <f t="shared" si="7"/>
        <v>0</v>
      </c>
    </row>
    <row r="188" spans="1:6" x14ac:dyDescent="0.35">
      <c r="A188" s="319"/>
      <c r="B188" s="85" t="s">
        <v>285</v>
      </c>
      <c r="C188" s="139"/>
      <c r="D188" s="141"/>
      <c r="E188" s="140"/>
      <c r="F188" s="340"/>
    </row>
    <row r="189" spans="1:6" x14ac:dyDescent="0.35">
      <c r="A189" s="339" t="s">
        <v>286</v>
      </c>
      <c r="B189" s="100" t="s">
        <v>287</v>
      </c>
      <c r="C189" s="139">
        <v>2.2799999999999998</v>
      </c>
      <c r="D189" s="58" t="s">
        <v>71</v>
      </c>
      <c r="E189" s="97"/>
      <c r="F189" s="340">
        <f t="shared" ref="F189:F192" si="8">C189*E189</f>
        <v>0</v>
      </c>
    </row>
    <row r="190" spans="1:6" x14ac:dyDescent="0.35">
      <c r="A190" s="339" t="s">
        <v>288</v>
      </c>
      <c r="B190" s="100" t="s">
        <v>289</v>
      </c>
      <c r="C190" s="139">
        <v>1.071</v>
      </c>
      <c r="D190" s="58" t="s">
        <v>71</v>
      </c>
      <c r="E190" s="97"/>
      <c r="F190" s="340">
        <f t="shared" si="8"/>
        <v>0</v>
      </c>
    </row>
    <row r="191" spans="1:6" x14ac:dyDescent="0.35">
      <c r="A191" s="339" t="s">
        <v>290</v>
      </c>
      <c r="B191" s="100" t="s">
        <v>291</v>
      </c>
      <c r="C191" s="139">
        <v>0.68</v>
      </c>
      <c r="D191" s="58" t="s">
        <v>71</v>
      </c>
      <c r="E191" s="97"/>
      <c r="F191" s="340">
        <f t="shared" si="8"/>
        <v>0</v>
      </c>
    </row>
    <row r="192" spans="1:6" x14ac:dyDescent="0.35">
      <c r="A192" s="339"/>
      <c r="B192" s="100" t="s">
        <v>292</v>
      </c>
      <c r="C192" s="139">
        <v>0.45600000000000002</v>
      </c>
      <c r="D192" s="58" t="s">
        <v>71</v>
      </c>
      <c r="E192" s="97"/>
      <c r="F192" s="340">
        <f t="shared" si="8"/>
        <v>0</v>
      </c>
    </row>
    <row r="193" spans="1:6" x14ac:dyDescent="0.35">
      <c r="A193" s="337"/>
      <c r="B193" s="136" t="s">
        <v>293</v>
      </c>
      <c r="C193" s="139"/>
      <c r="D193" s="141"/>
      <c r="E193" s="140"/>
      <c r="F193" s="338"/>
    </row>
    <row r="194" spans="1:6" ht="29" x14ac:dyDescent="0.35">
      <c r="A194" s="337"/>
      <c r="B194" s="85" t="s">
        <v>294</v>
      </c>
      <c r="C194" s="139"/>
      <c r="D194" s="141"/>
      <c r="E194" s="140"/>
      <c r="F194" s="340"/>
    </row>
    <row r="195" spans="1:6" x14ac:dyDescent="0.35">
      <c r="A195" s="339" t="s">
        <v>295</v>
      </c>
      <c r="B195" s="100" t="s">
        <v>296</v>
      </c>
      <c r="C195" s="139">
        <v>21.290500000000002</v>
      </c>
      <c r="D195" s="141" t="s">
        <v>297</v>
      </c>
      <c r="E195" s="97"/>
      <c r="F195" s="340">
        <f t="shared" ref="F195:F196" si="9">C195*E195</f>
        <v>0</v>
      </c>
    </row>
    <row r="196" spans="1:6" x14ac:dyDescent="0.35">
      <c r="A196" s="339" t="s">
        <v>298</v>
      </c>
      <c r="B196" s="100" t="s">
        <v>299</v>
      </c>
      <c r="C196" s="139">
        <v>40.538400000000003</v>
      </c>
      <c r="D196" s="141" t="s">
        <v>297</v>
      </c>
      <c r="E196" s="142"/>
      <c r="F196" s="340">
        <f t="shared" si="9"/>
        <v>0</v>
      </c>
    </row>
    <row r="197" spans="1:6" ht="29" x14ac:dyDescent="0.35">
      <c r="A197" s="319"/>
      <c r="B197" s="85" t="s">
        <v>300</v>
      </c>
      <c r="C197" s="139"/>
      <c r="D197" s="141"/>
      <c r="E197" s="140"/>
      <c r="F197" s="340"/>
    </row>
    <row r="198" spans="1:6" x14ac:dyDescent="0.35">
      <c r="A198" s="341" t="s">
        <v>301</v>
      </c>
      <c r="B198" s="100" t="s">
        <v>302</v>
      </c>
      <c r="C198" s="139">
        <v>17.510000000000002</v>
      </c>
      <c r="D198" s="58" t="s">
        <v>68</v>
      </c>
      <c r="E198" s="97"/>
      <c r="F198" s="340">
        <f>C198*E198</f>
        <v>0</v>
      </c>
    </row>
    <row r="199" spans="1:6" x14ac:dyDescent="0.35">
      <c r="A199" s="337"/>
      <c r="B199" s="85" t="s">
        <v>100</v>
      </c>
      <c r="C199" s="139"/>
      <c r="D199" s="141"/>
      <c r="E199" s="140"/>
      <c r="F199" s="338"/>
    </row>
    <row r="200" spans="1:6" x14ac:dyDescent="0.35">
      <c r="A200" s="341" t="s">
        <v>301</v>
      </c>
      <c r="B200" s="100" t="s">
        <v>303</v>
      </c>
      <c r="C200" s="139">
        <v>11.4</v>
      </c>
      <c r="D200" s="58" t="s">
        <v>68</v>
      </c>
      <c r="E200" s="97"/>
      <c r="F200" s="340">
        <f t="shared" ref="F200:F202" si="10">C200*E200</f>
        <v>0</v>
      </c>
    </row>
    <row r="201" spans="1:6" x14ac:dyDescent="0.35">
      <c r="A201" s="341" t="s">
        <v>304</v>
      </c>
      <c r="B201" s="100" t="s">
        <v>305</v>
      </c>
      <c r="C201" s="139">
        <v>2.4249999999999998</v>
      </c>
      <c r="D201" s="58" t="s">
        <v>68</v>
      </c>
      <c r="E201" s="97"/>
      <c r="F201" s="342">
        <f t="shared" si="10"/>
        <v>0</v>
      </c>
    </row>
    <row r="202" spans="1:6" x14ac:dyDescent="0.35">
      <c r="A202" s="341" t="s">
        <v>306</v>
      </c>
      <c r="B202" s="100" t="s">
        <v>307</v>
      </c>
      <c r="C202" s="139">
        <v>2.85</v>
      </c>
      <c r="D202" s="58" t="s">
        <v>68</v>
      </c>
      <c r="E202" s="97"/>
      <c r="F202" s="340">
        <f t="shared" si="10"/>
        <v>0</v>
      </c>
    </row>
    <row r="203" spans="1:6" x14ac:dyDescent="0.35">
      <c r="A203" s="337"/>
      <c r="B203" s="143" t="s">
        <v>308</v>
      </c>
      <c r="C203" s="144"/>
      <c r="D203" s="84"/>
      <c r="E203" s="145"/>
      <c r="F203" s="338"/>
    </row>
    <row r="204" spans="1:6" ht="43.5" x14ac:dyDescent="0.35">
      <c r="A204" s="343"/>
      <c r="B204" s="85" t="s">
        <v>309</v>
      </c>
      <c r="C204" s="139"/>
      <c r="D204" s="141"/>
      <c r="E204" s="140"/>
      <c r="F204" s="340"/>
    </row>
    <row r="205" spans="1:6" x14ac:dyDescent="0.35">
      <c r="A205" s="341" t="s">
        <v>306</v>
      </c>
      <c r="B205" s="100" t="s">
        <v>310</v>
      </c>
      <c r="C205" s="139">
        <v>11.28</v>
      </c>
      <c r="D205" s="58" t="s">
        <v>68</v>
      </c>
      <c r="E205" s="97"/>
      <c r="F205" s="340">
        <f t="shared" ref="F205" si="11">C205*E205</f>
        <v>0</v>
      </c>
    </row>
    <row r="206" spans="1:6" x14ac:dyDescent="0.35">
      <c r="A206" s="341"/>
      <c r="B206" s="136" t="s">
        <v>311</v>
      </c>
      <c r="C206" s="139"/>
      <c r="D206" s="141"/>
      <c r="E206" s="140"/>
      <c r="F206" s="338"/>
    </row>
    <row r="207" spans="1:6" ht="28" x14ac:dyDescent="0.35">
      <c r="A207" s="341" t="s">
        <v>312</v>
      </c>
      <c r="B207" s="100" t="s">
        <v>313</v>
      </c>
      <c r="C207" s="139">
        <v>17.510000000000002</v>
      </c>
      <c r="D207" s="58" t="s">
        <v>123</v>
      </c>
      <c r="E207" s="97"/>
      <c r="F207" s="340">
        <f>C207*E207</f>
        <v>0</v>
      </c>
    </row>
    <row r="208" spans="1:6" x14ac:dyDescent="0.35">
      <c r="A208" s="344"/>
      <c r="B208" s="136" t="s">
        <v>314</v>
      </c>
      <c r="C208" s="139"/>
      <c r="D208" s="141"/>
      <c r="E208" s="140"/>
      <c r="F208" s="338"/>
    </row>
    <row r="209" spans="1:6" x14ac:dyDescent="0.35">
      <c r="A209" s="341" t="s">
        <v>315</v>
      </c>
      <c r="B209" s="100" t="s">
        <v>316</v>
      </c>
      <c r="C209" s="139">
        <v>9.42</v>
      </c>
      <c r="D209" s="58" t="s">
        <v>68</v>
      </c>
      <c r="E209" s="97"/>
      <c r="F209" s="340">
        <f t="shared" ref="F209" si="12">C209*E209</f>
        <v>0</v>
      </c>
    </row>
    <row r="210" spans="1:6" x14ac:dyDescent="0.35">
      <c r="A210" s="345" t="s">
        <v>317</v>
      </c>
      <c r="B210" s="146" t="s">
        <v>318</v>
      </c>
      <c r="C210" s="147"/>
      <c r="D210" s="148"/>
      <c r="E210" s="149"/>
      <c r="F210" s="346">
        <f>SUM(F211:F218)</f>
        <v>0</v>
      </c>
    </row>
    <row r="211" spans="1:6" x14ac:dyDescent="0.35">
      <c r="A211" s="321"/>
      <c r="B211" s="143" t="s">
        <v>319</v>
      </c>
      <c r="C211" s="139"/>
      <c r="D211" s="141"/>
      <c r="E211" s="140"/>
      <c r="F211" s="347"/>
    </row>
    <row r="212" spans="1:6" ht="43.5" x14ac:dyDescent="0.35">
      <c r="A212" s="337"/>
      <c r="B212" s="85" t="s">
        <v>309</v>
      </c>
      <c r="C212" s="139"/>
      <c r="D212" s="141"/>
      <c r="E212" s="140"/>
      <c r="F212" s="340"/>
    </row>
    <row r="213" spans="1:6" x14ac:dyDescent="0.35">
      <c r="A213" s="319" t="s">
        <v>320</v>
      </c>
      <c r="B213" s="100" t="s">
        <v>321</v>
      </c>
      <c r="C213" s="139">
        <v>10.71</v>
      </c>
      <c r="D213" s="58" t="s">
        <v>68</v>
      </c>
      <c r="E213" s="97"/>
      <c r="F213" s="340">
        <f t="shared" ref="F213" si="13">C213*E213</f>
        <v>0</v>
      </c>
    </row>
    <row r="214" spans="1:6" x14ac:dyDescent="0.35">
      <c r="A214" s="319"/>
      <c r="B214" s="82" t="s">
        <v>181</v>
      </c>
      <c r="C214" s="150"/>
      <c r="D214" s="58"/>
      <c r="E214" s="86"/>
      <c r="F214" s="296"/>
    </row>
    <row r="215" spans="1:6" ht="72.5" x14ac:dyDescent="0.35">
      <c r="A215" s="319"/>
      <c r="B215" s="85" t="s">
        <v>322</v>
      </c>
      <c r="C215" s="150"/>
      <c r="D215" s="58"/>
      <c r="E215" s="86"/>
      <c r="F215" s="296"/>
    </row>
    <row r="216" spans="1:6" x14ac:dyDescent="0.35">
      <c r="A216" s="319" t="s">
        <v>323</v>
      </c>
      <c r="B216" s="100" t="s">
        <v>324</v>
      </c>
      <c r="C216" s="139">
        <v>49.2</v>
      </c>
      <c r="D216" s="58" t="s">
        <v>68</v>
      </c>
      <c r="E216" s="97"/>
      <c r="F216" s="348">
        <f t="shared" ref="F216:F218" si="14">C216*E216</f>
        <v>0</v>
      </c>
    </row>
    <row r="217" spans="1:6" x14ac:dyDescent="0.35">
      <c r="A217" s="319" t="s">
        <v>325</v>
      </c>
      <c r="B217" s="100" t="s">
        <v>326</v>
      </c>
      <c r="C217" s="139">
        <v>39.119999999999997</v>
      </c>
      <c r="D217" s="58" t="s">
        <v>68</v>
      </c>
      <c r="E217" s="97"/>
      <c r="F217" s="348">
        <f t="shared" si="14"/>
        <v>0</v>
      </c>
    </row>
    <row r="218" spans="1:6" x14ac:dyDescent="0.35">
      <c r="A218" s="319" t="s">
        <v>327</v>
      </c>
      <c r="B218" s="100" t="s">
        <v>328</v>
      </c>
      <c r="C218" s="139">
        <v>27.2</v>
      </c>
      <c r="D218" s="58" t="s">
        <v>68</v>
      </c>
      <c r="E218" s="97"/>
      <c r="F218" s="348">
        <f t="shared" si="14"/>
        <v>0</v>
      </c>
    </row>
    <row r="219" spans="1:6" x14ac:dyDescent="0.35">
      <c r="A219" s="345" t="s">
        <v>329</v>
      </c>
      <c r="B219" s="146" t="s">
        <v>330</v>
      </c>
      <c r="C219" s="147"/>
      <c r="D219" s="148"/>
      <c r="E219" s="149"/>
      <c r="F219" s="346">
        <f>SUM(F220:F237)</f>
        <v>0</v>
      </c>
    </row>
    <row r="220" spans="1:6" x14ac:dyDescent="0.35">
      <c r="A220" s="337"/>
      <c r="B220" s="136" t="s">
        <v>331</v>
      </c>
      <c r="C220" s="150"/>
      <c r="D220" s="58"/>
      <c r="E220" s="86"/>
      <c r="F220" s="347"/>
    </row>
    <row r="221" spans="1:6" ht="28" x14ac:dyDescent="0.35">
      <c r="A221" s="319" t="s">
        <v>332</v>
      </c>
      <c r="B221" s="100" t="s">
        <v>333</v>
      </c>
      <c r="C221" s="139">
        <v>1</v>
      </c>
      <c r="D221" s="141" t="s">
        <v>334</v>
      </c>
      <c r="E221" s="86"/>
      <c r="F221" s="342">
        <f t="shared" ref="F221:F227" si="15">C221*E221</f>
        <v>0</v>
      </c>
    </row>
    <row r="222" spans="1:6" ht="58" x14ac:dyDescent="0.35">
      <c r="A222" s="319"/>
      <c r="B222" s="152" t="s">
        <v>335</v>
      </c>
      <c r="C222" s="139"/>
      <c r="D222" s="141"/>
      <c r="E222" s="86"/>
      <c r="F222" s="342"/>
    </row>
    <row r="223" spans="1:6" ht="28.5" x14ac:dyDescent="0.35">
      <c r="A223" s="319" t="s">
        <v>336</v>
      </c>
      <c r="B223" s="69" t="s">
        <v>337</v>
      </c>
      <c r="C223" s="139">
        <v>12.6</v>
      </c>
      <c r="D223" s="58" t="s">
        <v>123</v>
      </c>
      <c r="E223" s="86"/>
      <c r="F223" s="342">
        <f t="shared" si="15"/>
        <v>0</v>
      </c>
    </row>
    <row r="224" spans="1:6" x14ac:dyDescent="0.35">
      <c r="A224" s="319" t="s">
        <v>338</v>
      </c>
      <c r="B224" s="69" t="s">
        <v>339</v>
      </c>
      <c r="C224" s="139">
        <v>10.8</v>
      </c>
      <c r="D224" s="58" t="s">
        <v>123</v>
      </c>
      <c r="E224" s="86"/>
      <c r="F224" s="342">
        <f t="shared" si="15"/>
        <v>0</v>
      </c>
    </row>
    <row r="225" spans="1:6" x14ac:dyDescent="0.35">
      <c r="A225" s="319" t="s">
        <v>340</v>
      </c>
      <c r="B225" s="69" t="s">
        <v>341</v>
      </c>
      <c r="C225" s="139">
        <v>28.4</v>
      </c>
      <c r="D225" s="58" t="s">
        <v>123</v>
      </c>
      <c r="E225" s="86"/>
      <c r="F225" s="342">
        <f t="shared" si="15"/>
        <v>0</v>
      </c>
    </row>
    <row r="226" spans="1:6" x14ac:dyDescent="0.35">
      <c r="A226" s="319" t="s">
        <v>342</v>
      </c>
      <c r="B226" s="100" t="s">
        <v>343</v>
      </c>
      <c r="C226" s="153">
        <v>19.600000000000001</v>
      </c>
      <c r="D226" s="58" t="s">
        <v>123</v>
      </c>
      <c r="E226" s="97"/>
      <c r="F226" s="342">
        <f t="shared" si="15"/>
        <v>0</v>
      </c>
    </row>
    <row r="227" spans="1:6" ht="28" x14ac:dyDescent="0.35">
      <c r="A227" s="319" t="s">
        <v>344</v>
      </c>
      <c r="B227" s="100" t="s">
        <v>345</v>
      </c>
      <c r="C227" s="139">
        <v>3.92</v>
      </c>
      <c r="D227" s="58" t="s">
        <v>68</v>
      </c>
      <c r="E227" s="97"/>
      <c r="F227" s="348">
        <f t="shared" si="15"/>
        <v>0</v>
      </c>
    </row>
    <row r="228" spans="1:6" x14ac:dyDescent="0.35">
      <c r="A228" s="337"/>
      <c r="B228" s="136" t="s">
        <v>164</v>
      </c>
      <c r="C228" s="153"/>
      <c r="D228" s="58"/>
      <c r="E228" s="86"/>
      <c r="F228" s="338"/>
    </row>
    <row r="229" spans="1:6" ht="42" x14ac:dyDescent="0.35">
      <c r="A229" s="319" t="s">
        <v>346</v>
      </c>
      <c r="B229" s="100" t="s">
        <v>347</v>
      </c>
      <c r="C229" s="153">
        <v>19.170000000000002</v>
      </c>
      <c r="D229" s="58" t="s">
        <v>68</v>
      </c>
      <c r="E229" s="151"/>
      <c r="F229" s="348">
        <f>C229*E229</f>
        <v>0</v>
      </c>
    </row>
    <row r="230" spans="1:6" x14ac:dyDescent="0.35">
      <c r="A230" s="337"/>
      <c r="B230" s="136" t="s">
        <v>348</v>
      </c>
      <c r="C230" s="150"/>
      <c r="D230" s="141"/>
      <c r="E230" s="86"/>
      <c r="F230" s="338"/>
    </row>
    <row r="231" spans="1:6" x14ac:dyDescent="0.35">
      <c r="A231" s="321"/>
      <c r="B231" s="85" t="s">
        <v>349</v>
      </c>
      <c r="C231" s="150"/>
      <c r="D231" s="141"/>
      <c r="E231" s="86"/>
      <c r="F231" s="296"/>
    </row>
    <row r="232" spans="1:6" x14ac:dyDescent="0.35">
      <c r="A232" s="319" t="s">
        <v>350</v>
      </c>
      <c r="B232" s="100" t="s">
        <v>351</v>
      </c>
      <c r="C232" s="139">
        <v>7.1</v>
      </c>
      <c r="D232" s="58" t="s">
        <v>123</v>
      </c>
      <c r="E232" s="16"/>
      <c r="F232" s="296">
        <f t="shared" ref="F232:F236" si="16">E232*C232</f>
        <v>0</v>
      </c>
    </row>
    <row r="233" spans="1:6" x14ac:dyDescent="0.35">
      <c r="A233" s="319" t="s">
        <v>352</v>
      </c>
      <c r="B233" s="100" t="s">
        <v>353</v>
      </c>
      <c r="C233" s="139">
        <v>1</v>
      </c>
      <c r="D233" s="58" t="s">
        <v>115</v>
      </c>
      <c r="E233" s="16"/>
      <c r="F233" s="296">
        <f t="shared" si="16"/>
        <v>0</v>
      </c>
    </row>
    <row r="234" spans="1:6" ht="28.5" x14ac:dyDescent="0.35">
      <c r="A234" s="319"/>
      <c r="B234" s="69" t="s">
        <v>354</v>
      </c>
      <c r="C234" s="139">
        <v>3</v>
      </c>
      <c r="D234" s="58" t="s">
        <v>123</v>
      </c>
      <c r="E234" s="35"/>
      <c r="F234" s="305">
        <f>E234*C234</f>
        <v>0</v>
      </c>
    </row>
    <row r="235" spans="1:6" x14ac:dyDescent="0.35">
      <c r="A235" s="319" t="s">
        <v>355</v>
      </c>
      <c r="B235" s="69" t="s">
        <v>356</v>
      </c>
      <c r="C235" s="139">
        <v>1</v>
      </c>
      <c r="D235" s="141" t="s">
        <v>357</v>
      </c>
      <c r="E235" s="140"/>
      <c r="F235" s="296">
        <f t="shared" si="16"/>
        <v>0</v>
      </c>
    </row>
    <row r="236" spans="1:6" ht="28.5" x14ac:dyDescent="0.35">
      <c r="A236" s="319" t="s">
        <v>358</v>
      </c>
      <c r="B236" s="69" t="s">
        <v>359</v>
      </c>
      <c r="C236" s="139">
        <v>1</v>
      </c>
      <c r="D236" s="141" t="s">
        <v>357</v>
      </c>
      <c r="E236" s="140"/>
      <c r="F236" s="296">
        <f t="shared" si="16"/>
        <v>0</v>
      </c>
    </row>
    <row r="237" spans="1:6" x14ac:dyDescent="0.35">
      <c r="A237" s="319" t="s">
        <v>360</v>
      </c>
      <c r="B237" s="100" t="s">
        <v>361</v>
      </c>
      <c r="C237" s="139">
        <v>1</v>
      </c>
      <c r="D237" s="141" t="s">
        <v>357</v>
      </c>
      <c r="E237" s="140"/>
      <c r="F237" s="296">
        <f>C237*E237</f>
        <v>0</v>
      </c>
    </row>
    <row r="238" spans="1:6" x14ac:dyDescent="0.35">
      <c r="A238" s="345" t="s">
        <v>362</v>
      </c>
      <c r="B238" s="146" t="s">
        <v>363</v>
      </c>
      <c r="C238" s="147"/>
      <c r="D238" s="148"/>
      <c r="E238" s="149"/>
      <c r="F238" s="346">
        <f>SUM(F239:F252)</f>
        <v>0</v>
      </c>
    </row>
    <row r="239" spans="1:6" x14ac:dyDescent="0.35">
      <c r="A239" s="349"/>
      <c r="B239" s="143" t="s">
        <v>364</v>
      </c>
      <c r="C239" s="150"/>
      <c r="D239" s="141"/>
      <c r="E239" s="86"/>
      <c r="F239" s="338"/>
    </row>
    <row r="240" spans="1:6" ht="43.5" x14ac:dyDescent="0.35">
      <c r="A240" s="349"/>
      <c r="B240" s="38" t="s">
        <v>128</v>
      </c>
      <c r="C240" s="50"/>
      <c r="D240" s="56"/>
      <c r="E240" s="35"/>
      <c r="F240" s="305"/>
    </row>
    <row r="241" spans="1:6" ht="42" x14ac:dyDescent="0.35">
      <c r="A241" s="349" t="s">
        <v>365</v>
      </c>
      <c r="B241" s="44" t="s">
        <v>366</v>
      </c>
      <c r="C241" s="40">
        <v>4</v>
      </c>
      <c r="D241" s="46" t="s">
        <v>115</v>
      </c>
      <c r="E241" s="41"/>
      <c r="F241" s="309">
        <f>E241*C241</f>
        <v>0</v>
      </c>
    </row>
    <row r="242" spans="1:6" x14ac:dyDescent="0.35">
      <c r="A242" s="349"/>
      <c r="B242" s="47" t="s">
        <v>367</v>
      </c>
      <c r="C242" s="40"/>
      <c r="D242" s="46"/>
      <c r="E242" s="41"/>
      <c r="F242" s="309"/>
    </row>
    <row r="243" spans="1:6" ht="56" x14ac:dyDescent="0.35">
      <c r="A243" s="349" t="s">
        <v>368</v>
      </c>
      <c r="B243" s="44" t="s">
        <v>369</v>
      </c>
      <c r="C243" s="40">
        <v>4</v>
      </c>
      <c r="D243" s="46" t="s">
        <v>115</v>
      </c>
      <c r="E243" s="41"/>
      <c r="F243" s="309">
        <f>E243*C243</f>
        <v>0</v>
      </c>
    </row>
    <row r="244" spans="1:6" x14ac:dyDescent="0.35">
      <c r="A244" s="321"/>
      <c r="B244" s="136" t="s">
        <v>370</v>
      </c>
      <c r="C244" s="150"/>
      <c r="D244" s="141"/>
      <c r="E244" s="86"/>
      <c r="F244" s="338"/>
    </row>
    <row r="245" spans="1:6" x14ac:dyDescent="0.35">
      <c r="A245" s="319"/>
      <c r="B245" s="82" t="s">
        <v>371</v>
      </c>
      <c r="C245" s="150"/>
      <c r="D245" s="141"/>
      <c r="E245" s="86"/>
      <c r="F245" s="350"/>
    </row>
    <row r="246" spans="1:6" x14ac:dyDescent="0.35">
      <c r="A246" s="351"/>
      <c r="B246" s="85" t="s">
        <v>372</v>
      </c>
      <c r="C246" s="150"/>
      <c r="D246" s="58"/>
      <c r="E246" s="140"/>
      <c r="F246" s="296"/>
    </row>
    <row r="247" spans="1:6" x14ac:dyDescent="0.35">
      <c r="A247" s="351" t="s">
        <v>373</v>
      </c>
      <c r="B247" s="100" t="s">
        <v>374</v>
      </c>
      <c r="C247" s="153">
        <v>20.05</v>
      </c>
      <c r="D247" s="58" t="s">
        <v>68</v>
      </c>
      <c r="E247" s="97"/>
      <c r="F247" s="348">
        <f>C247*E247</f>
        <v>0</v>
      </c>
    </row>
    <row r="248" spans="1:6" x14ac:dyDescent="0.35">
      <c r="A248" s="321"/>
      <c r="B248" s="136" t="s">
        <v>375</v>
      </c>
      <c r="C248" s="144"/>
      <c r="D248" s="84"/>
      <c r="E248" s="145"/>
      <c r="F248" s="350"/>
    </row>
    <row r="249" spans="1:6" ht="42" x14ac:dyDescent="0.35">
      <c r="A249" s="351" t="s">
        <v>376</v>
      </c>
      <c r="B249" s="100" t="s">
        <v>377</v>
      </c>
      <c r="C249" s="139">
        <v>2</v>
      </c>
      <c r="D249" s="141" t="s">
        <v>378</v>
      </c>
      <c r="E249" s="140"/>
      <c r="F249" s="296">
        <f>C249*E249</f>
        <v>0</v>
      </c>
    </row>
    <row r="250" spans="1:6" x14ac:dyDescent="0.35">
      <c r="A250" s="343"/>
      <c r="B250" s="143" t="s">
        <v>379</v>
      </c>
      <c r="C250" s="150"/>
      <c r="D250" s="141">
        <v>1</v>
      </c>
      <c r="E250" s="86"/>
      <c r="F250" s="350"/>
    </row>
    <row r="251" spans="1:6" x14ac:dyDescent="0.35">
      <c r="A251" s="351" t="s">
        <v>380</v>
      </c>
      <c r="B251" s="69" t="s">
        <v>381</v>
      </c>
      <c r="C251" s="139">
        <v>4</v>
      </c>
      <c r="D251" s="141" t="s">
        <v>115</v>
      </c>
      <c r="E251" s="140"/>
      <c r="F251" s="296">
        <f>C251*E251</f>
        <v>0</v>
      </c>
    </row>
    <row r="252" spans="1:6" x14ac:dyDescent="0.35">
      <c r="A252" s="351" t="s">
        <v>382</v>
      </c>
      <c r="B252" s="100" t="s">
        <v>383</v>
      </c>
      <c r="C252" s="139">
        <v>2</v>
      </c>
      <c r="D252" s="141" t="s">
        <v>257</v>
      </c>
      <c r="E252" s="140"/>
      <c r="F252" s="296">
        <f>C252*E252</f>
        <v>0</v>
      </c>
    </row>
    <row r="253" spans="1:6" x14ac:dyDescent="0.35">
      <c r="A253" s="352"/>
      <c r="B253" s="250"/>
      <c r="C253" s="250"/>
      <c r="D253" s="250"/>
      <c r="E253" s="250"/>
      <c r="F253" s="353"/>
    </row>
    <row r="254" spans="1:6" x14ac:dyDescent="0.35">
      <c r="A254" s="335" t="s">
        <v>384</v>
      </c>
      <c r="B254" s="130" t="s">
        <v>385</v>
      </c>
      <c r="C254" s="131"/>
      <c r="D254" s="132"/>
      <c r="E254" s="8"/>
      <c r="F254" s="292">
        <f>SUM(F255:F336)/2</f>
        <v>0</v>
      </c>
    </row>
    <row r="255" spans="1:6" x14ac:dyDescent="0.35">
      <c r="A255" s="336" t="s">
        <v>386</v>
      </c>
      <c r="B255" s="133" t="s">
        <v>64</v>
      </c>
      <c r="C255" s="134"/>
      <c r="D255" s="135"/>
      <c r="E255" s="109"/>
      <c r="F255" s="332">
        <f>SUM(F256:F293)</f>
        <v>0</v>
      </c>
    </row>
    <row r="256" spans="1:6" x14ac:dyDescent="0.35">
      <c r="A256" s="337"/>
      <c r="B256" s="136" t="s">
        <v>261</v>
      </c>
      <c r="C256" s="137"/>
      <c r="D256" s="84"/>
      <c r="E256" s="138"/>
      <c r="F256" s="338"/>
    </row>
    <row r="257" spans="1:6" x14ac:dyDescent="0.35">
      <c r="A257" s="339" t="s">
        <v>387</v>
      </c>
      <c r="B257" s="100" t="s">
        <v>263</v>
      </c>
      <c r="C257" s="139">
        <f>7.3*5.6</f>
        <v>40.879999999999995</v>
      </c>
      <c r="D257" s="58" t="s">
        <v>68</v>
      </c>
      <c r="E257" s="97"/>
      <c r="F257" s="340">
        <f>C257*E257</f>
        <v>0</v>
      </c>
    </row>
    <row r="258" spans="1:6" x14ac:dyDescent="0.35">
      <c r="A258" s="339"/>
      <c r="B258" s="136" t="s">
        <v>264</v>
      </c>
      <c r="C258" s="139"/>
      <c r="D258" s="58"/>
      <c r="E258" s="97"/>
      <c r="F258" s="340"/>
    </row>
    <row r="259" spans="1:6" ht="28" x14ac:dyDescent="0.35">
      <c r="A259" s="339" t="s">
        <v>388</v>
      </c>
      <c r="B259" s="100" t="s">
        <v>266</v>
      </c>
      <c r="C259" s="139">
        <v>18.25</v>
      </c>
      <c r="D259" s="58" t="s">
        <v>68</v>
      </c>
      <c r="E259" s="97"/>
      <c r="F259" s="340">
        <f t="shared" ref="F259:F260" si="17">C259*E259</f>
        <v>0</v>
      </c>
    </row>
    <row r="260" spans="1:6" x14ac:dyDescent="0.35">
      <c r="A260" s="339" t="s">
        <v>389</v>
      </c>
      <c r="B260" s="100" t="s">
        <v>390</v>
      </c>
      <c r="C260" s="139">
        <v>3.024</v>
      </c>
      <c r="D260" s="58" t="s">
        <v>71</v>
      </c>
      <c r="E260" s="97"/>
      <c r="F260" s="340">
        <f t="shared" si="17"/>
        <v>0</v>
      </c>
    </row>
    <row r="261" spans="1:6" x14ac:dyDescent="0.35">
      <c r="A261" s="337"/>
      <c r="B261" s="136" t="s">
        <v>269</v>
      </c>
      <c r="C261" s="139"/>
      <c r="D261" s="141"/>
      <c r="E261" s="97"/>
      <c r="F261" s="338"/>
    </row>
    <row r="262" spans="1:6" x14ac:dyDescent="0.35">
      <c r="A262" s="339" t="s">
        <v>391</v>
      </c>
      <c r="B262" s="100" t="s">
        <v>271</v>
      </c>
      <c r="C262" s="23">
        <v>5.85</v>
      </c>
      <c r="D262" s="58" t="s">
        <v>71</v>
      </c>
      <c r="E262" s="97"/>
      <c r="F262" s="340">
        <f>C262*E262</f>
        <v>0</v>
      </c>
    </row>
    <row r="263" spans="1:6" x14ac:dyDescent="0.35">
      <c r="A263" s="337"/>
      <c r="B263" s="136" t="s">
        <v>272</v>
      </c>
      <c r="C263" s="139"/>
      <c r="D263" s="141"/>
      <c r="E263" s="97"/>
      <c r="F263" s="338"/>
    </row>
    <row r="264" spans="1:6" ht="28" x14ac:dyDescent="0.35">
      <c r="A264" s="339" t="s">
        <v>392</v>
      </c>
      <c r="B264" s="100" t="s">
        <v>274</v>
      </c>
      <c r="C264" s="139">
        <v>1.67</v>
      </c>
      <c r="D264" s="58" t="s">
        <v>71</v>
      </c>
      <c r="E264" s="97"/>
      <c r="F264" s="340">
        <f>E264*C264</f>
        <v>0</v>
      </c>
    </row>
    <row r="265" spans="1:6" x14ac:dyDescent="0.35">
      <c r="A265" s="339" t="s">
        <v>393</v>
      </c>
      <c r="B265" s="100" t="s">
        <v>276</v>
      </c>
      <c r="C265" s="139">
        <v>4.1749999999999998</v>
      </c>
      <c r="D265" s="58" t="s">
        <v>71</v>
      </c>
      <c r="E265" s="97"/>
      <c r="F265" s="340">
        <f>C265*E265</f>
        <v>0</v>
      </c>
    </row>
    <row r="266" spans="1:6" x14ac:dyDescent="0.35">
      <c r="A266" s="337"/>
      <c r="B266" s="136" t="s">
        <v>277</v>
      </c>
      <c r="C266" s="139"/>
      <c r="D266" s="141"/>
      <c r="E266" s="140"/>
      <c r="F266" s="338"/>
    </row>
    <row r="267" spans="1:6" ht="28" x14ac:dyDescent="0.35">
      <c r="A267" s="339" t="s">
        <v>394</v>
      </c>
      <c r="B267" s="100" t="s">
        <v>279</v>
      </c>
      <c r="C267" s="139">
        <v>12.41</v>
      </c>
      <c r="D267" s="58" t="s">
        <v>68</v>
      </c>
      <c r="E267" s="97"/>
      <c r="F267" s="340">
        <f>C267*E267</f>
        <v>0</v>
      </c>
    </row>
    <row r="268" spans="1:6" x14ac:dyDescent="0.35">
      <c r="A268" s="337"/>
      <c r="B268" s="136" t="s">
        <v>90</v>
      </c>
      <c r="C268" s="139"/>
      <c r="D268" s="141"/>
      <c r="E268" s="140"/>
      <c r="F268" s="338"/>
    </row>
    <row r="269" spans="1:6" x14ac:dyDescent="0.35">
      <c r="A269" s="337"/>
      <c r="B269" s="85" t="s">
        <v>280</v>
      </c>
      <c r="C269" s="139"/>
      <c r="D269" s="141"/>
      <c r="E269" s="140"/>
      <c r="F269" s="340"/>
    </row>
    <row r="270" spans="1:6" x14ac:dyDescent="0.35">
      <c r="A270" s="339" t="s">
        <v>395</v>
      </c>
      <c r="B270" s="100" t="s">
        <v>282</v>
      </c>
      <c r="C270" s="139">
        <v>0.252</v>
      </c>
      <c r="D270" s="58" t="s">
        <v>71</v>
      </c>
      <c r="E270" s="97"/>
      <c r="F270" s="340">
        <f t="shared" ref="F270:F271" si="18">C270*E270</f>
        <v>0</v>
      </c>
    </row>
    <row r="271" spans="1:6" x14ac:dyDescent="0.35">
      <c r="A271" s="339" t="s">
        <v>396</v>
      </c>
      <c r="B271" s="100" t="s">
        <v>284</v>
      </c>
      <c r="C271" s="139">
        <v>0.34200000000000003</v>
      </c>
      <c r="D271" s="58" t="s">
        <v>71</v>
      </c>
      <c r="E271" s="97"/>
      <c r="F271" s="340">
        <f t="shared" si="18"/>
        <v>0</v>
      </c>
    </row>
    <row r="272" spans="1:6" x14ac:dyDescent="0.35">
      <c r="A272" s="319"/>
      <c r="B272" s="85" t="s">
        <v>285</v>
      </c>
      <c r="C272" s="139"/>
      <c r="D272" s="141"/>
      <c r="E272" s="140"/>
      <c r="F272" s="340"/>
    </row>
    <row r="273" spans="1:6" x14ac:dyDescent="0.35">
      <c r="A273" s="339" t="s">
        <v>397</v>
      </c>
      <c r="B273" s="100" t="s">
        <v>287</v>
      </c>
      <c r="C273" s="139">
        <v>1.98</v>
      </c>
      <c r="D273" s="58" t="s">
        <v>71</v>
      </c>
      <c r="E273" s="97"/>
      <c r="F273" s="340">
        <f t="shared" ref="F273:F276" si="19">C273*E273</f>
        <v>0</v>
      </c>
    </row>
    <row r="274" spans="1:6" x14ac:dyDescent="0.35">
      <c r="A274" s="339" t="s">
        <v>398</v>
      </c>
      <c r="B274" s="100" t="s">
        <v>289</v>
      </c>
      <c r="C274" s="139">
        <v>0.56100000000000005</v>
      </c>
      <c r="D274" s="58" t="s">
        <v>71</v>
      </c>
      <c r="E274" s="97"/>
      <c r="F274" s="340">
        <f t="shared" si="19"/>
        <v>0</v>
      </c>
    </row>
    <row r="275" spans="1:6" x14ac:dyDescent="0.35">
      <c r="A275" s="339" t="s">
        <v>399</v>
      </c>
      <c r="B275" s="100" t="s">
        <v>291</v>
      </c>
      <c r="C275" s="139">
        <v>0.68</v>
      </c>
      <c r="D275" s="58" t="s">
        <v>71</v>
      </c>
      <c r="E275" s="97"/>
      <c r="F275" s="340">
        <f t="shared" si="19"/>
        <v>0</v>
      </c>
    </row>
    <row r="276" spans="1:6" x14ac:dyDescent="0.35">
      <c r="A276" s="339"/>
      <c r="B276" s="100" t="s">
        <v>292</v>
      </c>
      <c r="C276" s="139">
        <v>0.33600000000000002</v>
      </c>
      <c r="D276" s="58" t="s">
        <v>71</v>
      </c>
      <c r="E276" s="97"/>
      <c r="F276" s="340">
        <f t="shared" si="19"/>
        <v>0</v>
      </c>
    </row>
    <row r="277" spans="1:6" x14ac:dyDescent="0.35">
      <c r="A277" s="337"/>
      <c r="B277" s="136" t="s">
        <v>293</v>
      </c>
      <c r="C277" s="139"/>
      <c r="D277" s="141"/>
      <c r="E277" s="140"/>
      <c r="F277" s="338"/>
    </row>
    <row r="278" spans="1:6" ht="29" x14ac:dyDescent="0.35">
      <c r="A278" s="337"/>
      <c r="B278" s="85" t="s">
        <v>294</v>
      </c>
      <c r="C278" s="139"/>
      <c r="D278" s="141"/>
      <c r="E278" s="140"/>
      <c r="F278" s="340"/>
    </row>
    <row r="279" spans="1:6" x14ac:dyDescent="0.35">
      <c r="A279" s="339" t="s">
        <v>400</v>
      </c>
      <c r="B279" s="100" t="s">
        <v>296</v>
      </c>
      <c r="C279" s="139">
        <v>15.7605</v>
      </c>
      <c r="D279" s="141" t="s">
        <v>297</v>
      </c>
      <c r="E279" s="97"/>
      <c r="F279" s="340">
        <f t="shared" ref="F279:F280" si="20">C279*E279</f>
        <v>0</v>
      </c>
    </row>
    <row r="280" spans="1:6" x14ac:dyDescent="0.35">
      <c r="A280" s="339" t="s">
        <v>401</v>
      </c>
      <c r="B280" s="100" t="s">
        <v>299</v>
      </c>
      <c r="C280" s="139">
        <v>29.8704</v>
      </c>
      <c r="D280" s="141" t="s">
        <v>297</v>
      </c>
      <c r="E280" s="142"/>
      <c r="F280" s="340">
        <f t="shared" si="20"/>
        <v>0</v>
      </c>
    </row>
    <row r="281" spans="1:6" ht="29" x14ac:dyDescent="0.35">
      <c r="A281" s="319"/>
      <c r="B281" s="85" t="s">
        <v>300</v>
      </c>
      <c r="C281" s="139"/>
      <c r="D281" s="141"/>
      <c r="E281" s="140"/>
      <c r="F281" s="340"/>
    </row>
    <row r="282" spans="1:6" x14ac:dyDescent="0.35">
      <c r="A282" s="341" t="s">
        <v>402</v>
      </c>
      <c r="B282" s="100" t="s">
        <v>302</v>
      </c>
      <c r="C282" s="139">
        <v>12.41</v>
      </c>
      <c r="D282" s="58" t="s">
        <v>68</v>
      </c>
      <c r="E282" s="97"/>
      <c r="F282" s="340">
        <f>C282*E282</f>
        <v>0</v>
      </c>
    </row>
    <row r="283" spans="1:6" x14ac:dyDescent="0.35">
      <c r="A283" s="337"/>
      <c r="B283" s="85" t="s">
        <v>100</v>
      </c>
      <c r="C283" s="139"/>
      <c r="D283" s="141"/>
      <c r="E283" s="140"/>
      <c r="F283" s="338"/>
    </row>
    <row r="284" spans="1:6" x14ac:dyDescent="0.35">
      <c r="A284" s="341" t="s">
        <v>402</v>
      </c>
      <c r="B284" s="100" t="s">
        <v>303</v>
      </c>
      <c r="C284" s="139">
        <v>9.9</v>
      </c>
      <c r="D284" s="58" t="s">
        <v>68</v>
      </c>
      <c r="E284" s="97"/>
      <c r="F284" s="340">
        <f t="shared" ref="F284:F286" si="21">C284*E284</f>
        <v>0</v>
      </c>
    </row>
    <row r="285" spans="1:6" x14ac:dyDescent="0.35">
      <c r="A285" s="341" t="s">
        <v>403</v>
      </c>
      <c r="B285" s="100" t="s">
        <v>305</v>
      </c>
      <c r="C285" s="139">
        <v>1.675</v>
      </c>
      <c r="D285" s="58" t="s">
        <v>68</v>
      </c>
      <c r="E285" s="97"/>
      <c r="F285" s="342">
        <f t="shared" si="21"/>
        <v>0</v>
      </c>
    </row>
    <row r="286" spans="1:6" x14ac:dyDescent="0.35">
      <c r="A286" s="341" t="s">
        <v>404</v>
      </c>
      <c r="B286" s="100" t="s">
        <v>307</v>
      </c>
      <c r="C286" s="139">
        <v>2.85</v>
      </c>
      <c r="D286" s="58" t="s">
        <v>68</v>
      </c>
      <c r="E286" s="97"/>
      <c r="F286" s="340">
        <f t="shared" si="21"/>
        <v>0</v>
      </c>
    </row>
    <row r="287" spans="1:6" x14ac:dyDescent="0.35">
      <c r="A287" s="337"/>
      <c r="B287" s="143" t="s">
        <v>405</v>
      </c>
      <c r="C287" s="144"/>
      <c r="D287" s="84"/>
      <c r="E287" s="145"/>
      <c r="F287" s="338"/>
    </row>
    <row r="288" spans="1:6" ht="43.5" x14ac:dyDescent="0.35">
      <c r="A288" s="343"/>
      <c r="B288" s="85" t="s">
        <v>309</v>
      </c>
      <c r="C288" s="139"/>
      <c r="D288" s="141"/>
      <c r="E288" s="140"/>
      <c r="F288" s="340"/>
    </row>
    <row r="289" spans="1:6" x14ac:dyDescent="0.35">
      <c r="A289" s="341" t="s">
        <v>404</v>
      </c>
      <c r="B289" s="100" t="s">
        <v>310</v>
      </c>
      <c r="C289" s="139">
        <v>7.44</v>
      </c>
      <c r="D289" s="58" t="s">
        <v>68</v>
      </c>
      <c r="E289" s="97"/>
      <c r="F289" s="340">
        <f t="shared" ref="F289" si="22">C289*E289</f>
        <v>0</v>
      </c>
    </row>
    <row r="290" spans="1:6" x14ac:dyDescent="0.35">
      <c r="A290" s="341"/>
      <c r="B290" s="136" t="s">
        <v>311</v>
      </c>
      <c r="C290" s="139"/>
      <c r="D290" s="141"/>
      <c r="E290" s="140"/>
      <c r="F290" s="338"/>
    </row>
    <row r="291" spans="1:6" ht="28" x14ac:dyDescent="0.35">
      <c r="A291" s="341" t="s">
        <v>406</v>
      </c>
      <c r="B291" s="100" t="s">
        <v>313</v>
      </c>
      <c r="C291" s="139">
        <v>12.41</v>
      </c>
      <c r="D291" s="58" t="s">
        <v>123</v>
      </c>
      <c r="E291" s="97"/>
      <c r="F291" s="340">
        <f>C291*E291</f>
        <v>0</v>
      </c>
    </row>
    <row r="292" spans="1:6" x14ac:dyDescent="0.35">
      <c r="A292" s="344"/>
      <c r="B292" s="136" t="s">
        <v>314</v>
      </c>
      <c r="C292" s="139"/>
      <c r="D292" s="141"/>
      <c r="E292" s="140"/>
      <c r="F292" s="338"/>
    </row>
    <row r="293" spans="1:6" x14ac:dyDescent="0.35">
      <c r="A293" s="341" t="s">
        <v>407</v>
      </c>
      <c r="B293" s="100" t="s">
        <v>316</v>
      </c>
      <c r="C293" s="139">
        <v>7.62</v>
      </c>
      <c r="D293" s="58" t="s">
        <v>68</v>
      </c>
      <c r="E293" s="97"/>
      <c r="F293" s="340">
        <f t="shared" ref="F293" si="23">C293*E293</f>
        <v>0</v>
      </c>
    </row>
    <row r="294" spans="1:6" x14ac:dyDescent="0.35">
      <c r="A294" s="345" t="s">
        <v>408</v>
      </c>
      <c r="B294" s="146" t="s">
        <v>318</v>
      </c>
      <c r="C294" s="147"/>
      <c r="D294" s="148"/>
      <c r="E294" s="149"/>
      <c r="F294" s="346">
        <f>SUM(F295:F302)</f>
        <v>0</v>
      </c>
    </row>
    <row r="295" spans="1:6" x14ac:dyDescent="0.35">
      <c r="A295" s="321"/>
      <c r="B295" s="143" t="s">
        <v>319</v>
      </c>
      <c r="C295" s="139"/>
      <c r="D295" s="141"/>
      <c r="E295" s="140"/>
      <c r="F295" s="347"/>
    </row>
    <row r="296" spans="1:6" ht="43.5" x14ac:dyDescent="0.35">
      <c r="A296" s="337"/>
      <c r="B296" s="85" t="s">
        <v>309</v>
      </c>
      <c r="C296" s="139"/>
      <c r="D296" s="141"/>
      <c r="E296" s="140"/>
      <c r="F296" s="340"/>
    </row>
    <row r="297" spans="1:6" x14ac:dyDescent="0.35">
      <c r="A297" s="319" t="s">
        <v>409</v>
      </c>
      <c r="B297" s="100" t="s">
        <v>410</v>
      </c>
      <c r="C297" s="139">
        <v>5.61</v>
      </c>
      <c r="D297" s="58" t="s">
        <v>68</v>
      </c>
      <c r="E297" s="97"/>
      <c r="F297" s="340">
        <f t="shared" ref="F297" si="24">C297*E297</f>
        <v>0</v>
      </c>
    </row>
    <row r="298" spans="1:6" x14ac:dyDescent="0.35">
      <c r="A298" s="319"/>
      <c r="B298" s="82" t="s">
        <v>181</v>
      </c>
      <c r="C298" s="150"/>
      <c r="D298" s="58"/>
      <c r="E298" s="86"/>
      <c r="F298" s="296"/>
    </row>
    <row r="299" spans="1:6" ht="72.5" x14ac:dyDescent="0.35">
      <c r="A299" s="319"/>
      <c r="B299" s="85" t="s">
        <v>322</v>
      </c>
      <c r="C299" s="150"/>
      <c r="D299" s="58"/>
      <c r="E299" s="86"/>
      <c r="F299" s="296"/>
    </row>
    <row r="300" spans="1:6" x14ac:dyDescent="0.35">
      <c r="A300" s="319" t="s">
        <v>411</v>
      </c>
      <c r="B300" s="100" t="s">
        <v>324</v>
      </c>
      <c r="C300" s="139">
        <v>24.6</v>
      </c>
      <c r="D300" s="58" t="s">
        <v>68</v>
      </c>
      <c r="E300" s="97"/>
      <c r="F300" s="348">
        <f t="shared" ref="F300:F302" si="25">C300*E300</f>
        <v>0</v>
      </c>
    </row>
    <row r="301" spans="1:6" x14ac:dyDescent="0.35">
      <c r="A301" s="319" t="s">
        <v>412</v>
      </c>
      <c r="B301" s="100" t="s">
        <v>326</v>
      </c>
      <c r="C301" s="139">
        <v>25.72</v>
      </c>
      <c r="D301" s="58" t="s">
        <v>68</v>
      </c>
      <c r="E301" s="97"/>
      <c r="F301" s="348">
        <f t="shared" si="25"/>
        <v>0</v>
      </c>
    </row>
    <row r="302" spans="1:6" x14ac:dyDescent="0.35">
      <c r="A302" s="319" t="s">
        <v>413</v>
      </c>
      <c r="B302" s="100" t="s">
        <v>328</v>
      </c>
      <c r="C302" s="139">
        <v>27.2</v>
      </c>
      <c r="D302" s="58" t="s">
        <v>68</v>
      </c>
      <c r="E302" s="97"/>
      <c r="F302" s="348">
        <f t="shared" si="25"/>
        <v>0</v>
      </c>
    </row>
    <row r="303" spans="1:6" x14ac:dyDescent="0.35">
      <c r="A303" s="345" t="s">
        <v>414</v>
      </c>
      <c r="B303" s="146" t="s">
        <v>330</v>
      </c>
      <c r="C303" s="147"/>
      <c r="D303" s="148"/>
      <c r="E303" s="149"/>
      <c r="F303" s="346">
        <f>SUM(F304:F321)</f>
        <v>0</v>
      </c>
    </row>
    <row r="304" spans="1:6" x14ac:dyDescent="0.35">
      <c r="A304" s="337"/>
      <c r="B304" s="136" t="s">
        <v>331</v>
      </c>
      <c r="C304" s="150"/>
      <c r="D304" s="58"/>
      <c r="E304" s="86"/>
      <c r="F304" s="347"/>
    </row>
    <row r="305" spans="1:6" ht="28" x14ac:dyDescent="0.35">
      <c r="A305" s="319" t="s">
        <v>415</v>
      </c>
      <c r="B305" s="100" t="s">
        <v>333</v>
      </c>
      <c r="C305" s="139">
        <v>1</v>
      </c>
      <c r="D305" s="141" t="s">
        <v>334</v>
      </c>
      <c r="E305" s="86"/>
      <c r="F305" s="342">
        <f t="shared" ref="F305:F311" si="26">C305*E305</f>
        <v>0</v>
      </c>
    </row>
    <row r="306" spans="1:6" ht="56" x14ac:dyDescent="0.35">
      <c r="A306" s="319"/>
      <c r="B306" s="100" t="s">
        <v>335</v>
      </c>
      <c r="C306" s="139"/>
      <c r="D306" s="141"/>
      <c r="E306" s="86"/>
      <c r="F306" s="342"/>
    </row>
    <row r="307" spans="1:6" ht="28.5" x14ac:dyDescent="0.35">
      <c r="A307" s="319" t="s">
        <v>416</v>
      </c>
      <c r="B307" s="69" t="s">
        <v>337</v>
      </c>
      <c r="C307" s="139">
        <v>6.6</v>
      </c>
      <c r="D307" s="58" t="s">
        <v>123</v>
      </c>
      <c r="E307" s="86"/>
      <c r="F307" s="342">
        <f t="shared" si="26"/>
        <v>0</v>
      </c>
    </row>
    <row r="308" spans="1:6" x14ac:dyDescent="0.35">
      <c r="A308" s="319" t="s">
        <v>417</v>
      </c>
      <c r="B308" s="69" t="s">
        <v>418</v>
      </c>
      <c r="C308" s="139">
        <v>8.1</v>
      </c>
      <c r="D308" s="58" t="s">
        <v>123</v>
      </c>
      <c r="E308" s="86"/>
      <c r="F308" s="342">
        <f t="shared" si="26"/>
        <v>0</v>
      </c>
    </row>
    <row r="309" spans="1:6" x14ac:dyDescent="0.35">
      <c r="A309" s="319" t="s">
        <v>419</v>
      </c>
      <c r="B309" s="69" t="s">
        <v>341</v>
      </c>
      <c r="C309" s="139">
        <v>16.399999999999999</v>
      </c>
      <c r="D309" s="58" t="s">
        <v>123</v>
      </c>
      <c r="E309" s="86"/>
      <c r="F309" s="342">
        <f t="shared" si="26"/>
        <v>0</v>
      </c>
    </row>
    <row r="310" spans="1:6" x14ac:dyDescent="0.35">
      <c r="A310" s="319" t="s">
        <v>420</v>
      </c>
      <c r="B310" s="100" t="s">
        <v>343</v>
      </c>
      <c r="C310" s="153">
        <v>13.6</v>
      </c>
      <c r="D310" s="58" t="s">
        <v>123</v>
      </c>
      <c r="E310" s="97"/>
      <c r="F310" s="342">
        <f t="shared" si="26"/>
        <v>0</v>
      </c>
    </row>
    <row r="311" spans="1:6" ht="28" x14ac:dyDescent="0.35">
      <c r="A311" s="319" t="s">
        <v>421</v>
      </c>
      <c r="B311" s="100" t="s">
        <v>345</v>
      </c>
      <c r="C311" s="139">
        <v>2.72</v>
      </c>
      <c r="D311" s="58" t="s">
        <v>68</v>
      </c>
      <c r="E311" s="97"/>
      <c r="F311" s="348">
        <f t="shared" si="26"/>
        <v>0</v>
      </c>
    </row>
    <row r="312" spans="1:6" x14ac:dyDescent="0.35">
      <c r="A312" s="337"/>
      <c r="B312" s="136" t="s">
        <v>164</v>
      </c>
      <c r="C312" s="153"/>
      <c r="D312" s="58"/>
      <c r="E312" s="86"/>
      <c r="F312" s="338"/>
    </row>
    <row r="313" spans="1:6" ht="42" x14ac:dyDescent="0.35">
      <c r="A313" s="319" t="s">
        <v>422</v>
      </c>
      <c r="B313" s="100" t="s">
        <v>347</v>
      </c>
      <c r="C313" s="153">
        <v>11.07</v>
      </c>
      <c r="D313" s="58" t="s">
        <v>68</v>
      </c>
      <c r="E313" s="151"/>
      <c r="F313" s="348">
        <f>C313*E313</f>
        <v>0</v>
      </c>
    </row>
    <row r="314" spans="1:6" x14ac:dyDescent="0.35">
      <c r="A314" s="337"/>
      <c r="B314" s="136" t="s">
        <v>348</v>
      </c>
      <c r="C314" s="150"/>
      <c r="D314" s="141"/>
      <c r="E314" s="86"/>
      <c r="F314" s="338"/>
    </row>
    <row r="315" spans="1:6" x14ac:dyDescent="0.35">
      <c r="A315" s="321"/>
      <c r="B315" s="85" t="s">
        <v>349</v>
      </c>
      <c r="C315" s="150"/>
      <c r="D315" s="141"/>
      <c r="E315" s="86"/>
      <c r="F315" s="296"/>
    </row>
    <row r="316" spans="1:6" x14ac:dyDescent="0.35">
      <c r="A316" s="319" t="s">
        <v>423</v>
      </c>
      <c r="B316" s="100" t="s">
        <v>351</v>
      </c>
      <c r="C316" s="139">
        <v>4.0999999999999996</v>
      </c>
      <c r="D316" s="58" t="s">
        <v>123</v>
      </c>
      <c r="E316" s="16"/>
      <c r="F316" s="296">
        <f t="shared" ref="F316:F320" si="27">E316*C316</f>
        <v>0</v>
      </c>
    </row>
    <row r="317" spans="1:6" x14ac:dyDescent="0.35">
      <c r="A317" s="319" t="s">
        <v>424</v>
      </c>
      <c r="B317" s="100" t="s">
        <v>353</v>
      </c>
      <c r="C317" s="139">
        <v>1</v>
      </c>
      <c r="D317" s="58" t="s">
        <v>115</v>
      </c>
      <c r="E317" s="16"/>
      <c r="F317" s="296">
        <f t="shared" si="27"/>
        <v>0</v>
      </c>
    </row>
    <row r="318" spans="1:6" ht="28.5" x14ac:dyDescent="0.35">
      <c r="A318" s="319"/>
      <c r="B318" s="69" t="s">
        <v>354</v>
      </c>
      <c r="C318" s="139">
        <v>3</v>
      </c>
      <c r="D318" s="58" t="s">
        <v>123</v>
      </c>
      <c r="E318" s="35"/>
      <c r="F318" s="305">
        <f>E318*C318</f>
        <v>0</v>
      </c>
    </row>
    <row r="319" spans="1:6" x14ac:dyDescent="0.35">
      <c r="A319" s="319" t="s">
        <v>425</v>
      </c>
      <c r="B319" s="69" t="s">
        <v>356</v>
      </c>
      <c r="C319" s="139">
        <v>1</v>
      </c>
      <c r="D319" s="141" t="s">
        <v>357</v>
      </c>
      <c r="E319" s="140"/>
      <c r="F319" s="296">
        <f t="shared" si="27"/>
        <v>0</v>
      </c>
    </row>
    <row r="320" spans="1:6" ht="28.5" x14ac:dyDescent="0.35">
      <c r="A320" s="319" t="s">
        <v>426</v>
      </c>
      <c r="B320" s="69" t="s">
        <v>359</v>
      </c>
      <c r="C320" s="139">
        <v>1</v>
      </c>
      <c r="D320" s="141" t="s">
        <v>357</v>
      </c>
      <c r="E320" s="140"/>
      <c r="F320" s="296">
        <f t="shared" si="27"/>
        <v>0</v>
      </c>
    </row>
    <row r="321" spans="1:6" x14ac:dyDescent="0.35">
      <c r="A321" s="319" t="s">
        <v>427</v>
      </c>
      <c r="B321" s="100" t="s">
        <v>361</v>
      </c>
      <c r="C321" s="139">
        <v>1</v>
      </c>
      <c r="D321" s="141" t="s">
        <v>357</v>
      </c>
      <c r="E321" s="140"/>
      <c r="F321" s="296">
        <f>C321*E321</f>
        <v>0</v>
      </c>
    </row>
    <row r="322" spans="1:6" x14ac:dyDescent="0.35">
      <c r="A322" s="345" t="s">
        <v>428</v>
      </c>
      <c r="B322" s="146" t="s">
        <v>363</v>
      </c>
      <c r="C322" s="147"/>
      <c r="D322" s="148"/>
      <c r="E322" s="149"/>
      <c r="F322" s="346">
        <f>SUM(F323:F337)</f>
        <v>0</v>
      </c>
    </row>
    <row r="323" spans="1:6" x14ac:dyDescent="0.35">
      <c r="A323" s="349"/>
      <c r="B323" s="143" t="s">
        <v>364</v>
      </c>
      <c r="C323" s="150"/>
      <c r="D323" s="141"/>
      <c r="E323" s="86"/>
      <c r="F323" s="338"/>
    </row>
    <row r="324" spans="1:6" ht="43.5" x14ac:dyDescent="0.35">
      <c r="A324" s="349"/>
      <c r="B324" s="38" t="s">
        <v>128</v>
      </c>
      <c r="C324" s="50"/>
      <c r="D324" s="56"/>
      <c r="E324" s="35"/>
      <c r="F324" s="305"/>
    </row>
    <row r="325" spans="1:6" ht="42" x14ac:dyDescent="0.35">
      <c r="A325" s="349" t="s">
        <v>429</v>
      </c>
      <c r="B325" s="44" t="s">
        <v>366</v>
      </c>
      <c r="C325" s="40">
        <v>2</v>
      </c>
      <c r="D325" s="46" t="s">
        <v>115</v>
      </c>
      <c r="E325" s="41"/>
      <c r="F325" s="309">
        <f>E325*C325</f>
        <v>0</v>
      </c>
    </row>
    <row r="326" spans="1:6" x14ac:dyDescent="0.35">
      <c r="A326" s="349"/>
      <c r="B326" s="47" t="s">
        <v>367</v>
      </c>
      <c r="C326" s="40"/>
      <c r="D326" s="46"/>
      <c r="E326" s="41"/>
      <c r="F326" s="309"/>
    </row>
    <row r="327" spans="1:6" ht="56" x14ac:dyDescent="0.35">
      <c r="A327" s="349" t="s">
        <v>430</v>
      </c>
      <c r="B327" s="44" t="s">
        <v>369</v>
      </c>
      <c r="C327" s="40">
        <v>2</v>
      </c>
      <c r="D327" s="46" t="s">
        <v>115</v>
      </c>
      <c r="E327" s="41"/>
      <c r="F327" s="309">
        <f>E327*C327</f>
        <v>0</v>
      </c>
    </row>
    <row r="328" spans="1:6" x14ac:dyDescent="0.35">
      <c r="A328" s="321"/>
      <c r="B328" s="136" t="s">
        <v>370</v>
      </c>
      <c r="C328" s="150"/>
      <c r="D328" s="141"/>
      <c r="E328" s="86"/>
      <c r="F328" s="338"/>
    </row>
    <row r="329" spans="1:6" x14ac:dyDescent="0.35">
      <c r="A329" s="319"/>
      <c r="B329" s="82" t="s">
        <v>371</v>
      </c>
      <c r="C329" s="150"/>
      <c r="D329" s="141"/>
      <c r="E329" s="86"/>
      <c r="F329" s="350"/>
    </row>
    <row r="330" spans="1:6" x14ac:dyDescent="0.35">
      <c r="A330" s="351"/>
      <c r="B330" s="85" t="s">
        <v>372</v>
      </c>
      <c r="C330" s="150"/>
      <c r="D330" s="58"/>
      <c r="E330" s="140"/>
      <c r="F330" s="296"/>
    </row>
    <row r="331" spans="1:6" x14ac:dyDescent="0.35">
      <c r="A331" s="351" t="s">
        <v>431</v>
      </c>
      <c r="B331" s="100" t="s">
        <v>374</v>
      </c>
      <c r="C331" s="153">
        <v>15.55</v>
      </c>
      <c r="D331" s="58" t="s">
        <v>68</v>
      </c>
      <c r="E331" s="97"/>
      <c r="F331" s="348">
        <f>C331*E331</f>
        <v>0</v>
      </c>
    </row>
    <row r="332" spans="1:6" x14ac:dyDescent="0.35">
      <c r="A332" s="321"/>
      <c r="B332" s="136" t="s">
        <v>375</v>
      </c>
      <c r="C332" s="144"/>
      <c r="D332" s="84"/>
      <c r="E332" s="145"/>
      <c r="F332" s="350"/>
    </row>
    <row r="333" spans="1:6" ht="42" x14ac:dyDescent="0.35">
      <c r="A333" s="351" t="s">
        <v>432</v>
      </c>
      <c r="B333" s="100" t="s">
        <v>433</v>
      </c>
      <c r="C333" s="139">
        <v>2</v>
      </c>
      <c r="D333" s="141" t="s">
        <v>378</v>
      </c>
      <c r="E333" s="140"/>
      <c r="F333" s="296">
        <f>C333*E333</f>
        <v>0</v>
      </c>
    </row>
    <row r="334" spans="1:6" x14ac:dyDescent="0.35">
      <c r="A334" s="343"/>
      <c r="B334" s="143" t="s">
        <v>379</v>
      </c>
      <c r="C334" s="150"/>
      <c r="D334" s="141">
        <v>1</v>
      </c>
      <c r="E334" s="86"/>
      <c r="F334" s="350"/>
    </row>
    <row r="335" spans="1:6" x14ac:dyDescent="0.35">
      <c r="A335" s="351" t="s">
        <v>434</v>
      </c>
      <c r="B335" s="69" t="s">
        <v>381</v>
      </c>
      <c r="C335" s="139">
        <v>2</v>
      </c>
      <c r="D335" s="141" t="s">
        <v>115</v>
      </c>
      <c r="E335" s="140"/>
      <c r="F335" s="296">
        <f>C335*E335</f>
        <v>0</v>
      </c>
    </row>
    <row r="336" spans="1:6" x14ac:dyDescent="0.35">
      <c r="A336" s="351" t="s">
        <v>435</v>
      </c>
      <c r="B336" s="100" t="s">
        <v>383</v>
      </c>
      <c r="C336" s="139">
        <v>2</v>
      </c>
      <c r="D336" s="141" t="s">
        <v>257</v>
      </c>
      <c r="E336" s="140"/>
      <c r="F336" s="296">
        <f>C336*E336</f>
        <v>0</v>
      </c>
    </row>
    <row r="337" spans="1:6" x14ac:dyDescent="0.35">
      <c r="A337" s="352"/>
      <c r="B337" s="250"/>
      <c r="C337" s="250"/>
      <c r="D337" s="250"/>
      <c r="E337" s="250"/>
      <c r="F337" s="353"/>
    </row>
    <row r="338" spans="1:6" ht="28" x14ac:dyDescent="0.35">
      <c r="A338" s="354" t="s">
        <v>436</v>
      </c>
      <c r="B338" s="155" t="s">
        <v>437</v>
      </c>
      <c r="C338" s="154"/>
      <c r="D338" s="154"/>
      <c r="E338" s="154"/>
      <c r="F338" s="355">
        <f>SUM(F339:F450)/2</f>
        <v>0</v>
      </c>
    </row>
    <row r="339" spans="1:6" x14ac:dyDescent="0.35">
      <c r="A339" s="310">
        <v>7.1</v>
      </c>
      <c r="B339" s="53" t="s">
        <v>438</v>
      </c>
      <c r="C339" s="156"/>
      <c r="D339" s="55"/>
      <c r="E339" s="247"/>
      <c r="F339" s="311">
        <f>SUM(F340:F389)</f>
        <v>0</v>
      </c>
    </row>
    <row r="340" spans="1:6" x14ac:dyDescent="0.35">
      <c r="A340" s="356"/>
      <c r="B340" s="157" t="s">
        <v>261</v>
      </c>
      <c r="C340" s="158"/>
      <c r="D340" s="159"/>
      <c r="E340" s="160"/>
      <c r="F340" s="357"/>
    </row>
    <row r="341" spans="1:6" x14ac:dyDescent="0.35">
      <c r="A341" s="358" t="s">
        <v>439</v>
      </c>
      <c r="B341" s="161" t="s">
        <v>440</v>
      </c>
      <c r="C341" s="162">
        <v>134.44499999999999</v>
      </c>
      <c r="D341" s="163" t="s">
        <v>68</v>
      </c>
      <c r="E341" s="62"/>
      <c r="F341" s="313">
        <f t="shared" ref="F341:F348" si="28">E341*C341</f>
        <v>0</v>
      </c>
    </row>
    <row r="342" spans="1:6" ht="28" x14ac:dyDescent="0.35">
      <c r="A342" s="358" t="s">
        <v>441</v>
      </c>
      <c r="B342" s="161" t="s">
        <v>442</v>
      </c>
      <c r="C342" s="162">
        <f>C341</f>
        <v>134.44499999999999</v>
      </c>
      <c r="D342" s="163" t="s">
        <v>68</v>
      </c>
      <c r="E342" s="62"/>
      <c r="F342" s="313">
        <f t="shared" si="28"/>
        <v>0</v>
      </c>
    </row>
    <row r="343" spans="1:6" ht="28" x14ac:dyDescent="0.35">
      <c r="A343" s="358" t="s">
        <v>443</v>
      </c>
      <c r="B343" s="161" t="s">
        <v>444</v>
      </c>
      <c r="C343" s="162">
        <v>24</v>
      </c>
      <c r="D343" s="163" t="s">
        <v>71</v>
      </c>
      <c r="E343" s="62"/>
      <c r="F343" s="313">
        <f t="shared" si="28"/>
        <v>0</v>
      </c>
    </row>
    <row r="344" spans="1:6" x14ac:dyDescent="0.35">
      <c r="A344" s="358" t="s">
        <v>445</v>
      </c>
      <c r="B344" s="161" t="s">
        <v>446</v>
      </c>
      <c r="C344" s="162">
        <v>24</v>
      </c>
      <c r="D344" s="163" t="s">
        <v>71</v>
      </c>
      <c r="E344" s="62"/>
      <c r="F344" s="313">
        <f t="shared" si="28"/>
        <v>0</v>
      </c>
    </row>
    <row r="345" spans="1:6" ht="28" x14ac:dyDescent="0.35">
      <c r="A345" s="358" t="s">
        <v>447</v>
      </c>
      <c r="B345" s="161" t="s">
        <v>448</v>
      </c>
      <c r="C345" s="162">
        <v>21.114000000000001</v>
      </c>
      <c r="D345" s="163" t="s">
        <v>71</v>
      </c>
      <c r="E345" s="62"/>
      <c r="F345" s="313">
        <f t="shared" si="28"/>
        <v>0</v>
      </c>
    </row>
    <row r="346" spans="1:6" x14ac:dyDescent="0.35">
      <c r="A346" s="358" t="s">
        <v>449</v>
      </c>
      <c r="B346" s="161" t="s">
        <v>450</v>
      </c>
      <c r="C346" s="162">
        <v>8.64</v>
      </c>
      <c r="D346" s="163" t="s">
        <v>71</v>
      </c>
      <c r="E346" s="62"/>
      <c r="F346" s="313">
        <f t="shared" si="28"/>
        <v>0</v>
      </c>
    </row>
    <row r="347" spans="1:6" x14ac:dyDescent="0.35">
      <c r="A347" s="358"/>
      <c r="B347" s="157" t="s">
        <v>269</v>
      </c>
      <c r="C347" s="162"/>
      <c r="D347" s="159"/>
      <c r="E347" s="62"/>
      <c r="F347" s="313"/>
    </row>
    <row r="348" spans="1:6" x14ac:dyDescent="0.35">
      <c r="A348" s="358" t="s">
        <v>451</v>
      </c>
      <c r="B348" s="161" t="s">
        <v>77</v>
      </c>
      <c r="C348" s="162">
        <v>77.754000000000005</v>
      </c>
      <c r="D348" s="163" t="s">
        <v>71</v>
      </c>
      <c r="E348" s="62"/>
      <c r="F348" s="313">
        <f t="shared" si="28"/>
        <v>0</v>
      </c>
    </row>
    <row r="349" spans="1:6" x14ac:dyDescent="0.35">
      <c r="A349" s="358"/>
      <c r="B349" s="157" t="s">
        <v>272</v>
      </c>
      <c r="C349" s="162"/>
      <c r="D349" s="159"/>
      <c r="E349" s="62"/>
      <c r="F349" s="313"/>
    </row>
    <row r="350" spans="1:6" ht="28" x14ac:dyDescent="0.35">
      <c r="A350" s="358" t="s">
        <v>452</v>
      </c>
      <c r="B350" s="161" t="s">
        <v>453</v>
      </c>
      <c r="C350" s="162">
        <v>8.827</v>
      </c>
      <c r="D350" s="163" t="s">
        <v>71</v>
      </c>
      <c r="E350" s="62"/>
      <c r="F350" s="313">
        <f>E350*C350</f>
        <v>0</v>
      </c>
    </row>
    <row r="351" spans="1:6" x14ac:dyDescent="0.35">
      <c r="A351" s="358" t="s">
        <v>454</v>
      </c>
      <c r="B351" s="161" t="s">
        <v>276</v>
      </c>
      <c r="C351" s="162">
        <v>7.6675000000000004</v>
      </c>
      <c r="D351" s="163" t="s">
        <v>71</v>
      </c>
      <c r="E351" s="62"/>
      <c r="F351" s="313">
        <f>E351*C351</f>
        <v>0</v>
      </c>
    </row>
    <row r="352" spans="1:6" x14ac:dyDescent="0.35">
      <c r="A352" s="358"/>
      <c r="B352" s="157" t="s">
        <v>277</v>
      </c>
      <c r="C352" s="162"/>
      <c r="D352" s="159"/>
      <c r="E352" s="62"/>
      <c r="F352" s="313"/>
    </row>
    <row r="353" spans="1:6" ht="28" x14ac:dyDescent="0.35">
      <c r="A353" s="358" t="s">
        <v>455</v>
      </c>
      <c r="B353" s="161" t="s">
        <v>279</v>
      </c>
      <c r="C353" s="162">
        <v>55.412999999999997</v>
      </c>
      <c r="D353" s="163" t="s">
        <v>68</v>
      </c>
      <c r="E353" s="62"/>
      <c r="F353" s="313">
        <f>E353*C353</f>
        <v>0</v>
      </c>
    </row>
    <row r="354" spans="1:6" x14ac:dyDescent="0.35">
      <c r="A354" s="358"/>
      <c r="B354" s="157" t="s">
        <v>90</v>
      </c>
      <c r="C354" s="162"/>
      <c r="D354" s="159"/>
      <c r="E354" s="62"/>
      <c r="F354" s="313"/>
    </row>
    <row r="355" spans="1:6" x14ac:dyDescent="0.35">
      <c r="A355" s="358"/>
      <c r="B355" s="164" t="s">
        <v>280</v>
      </c>
      <c r="C355" s="162"/>
      <c r="D355" s="159"/>
      <c r="E355" s="62"/>
      <c r="F355" s="313"/>
    </row>
    <row r="356" spans="1:6" x14ac:dyDescent="0.35">
      <c r="A356" s="358" t="s">
        <v>456</v>
      </c>
      <c r="B356" s="161" t="s">
        <v>282</v>
      </c>
      <c r="C356" s="162">
        <v>1.2965</v>
      </c>
      <c r="D356" s="163" t="s">
        <v>71</v>
      </c>
      <c r="E356" s="62"/>
      <c r="F356" s="313">
        <f>E356*C356</f>
        <v>0</v>
      </c>
    </row>
    <row r="357" spans="1:6" x14ac:dyDescent="0.35">
      <c r="A357" s="358" t="s">
        <v>457</v>
      </c>
      <c r="B357" s="161" t="s">
        <v>458</v>
      </c>
      <c r="C357" s="162">
        <v>0.216</v>
      </c>
      <c r="D357" s="163" t="s">
        <v>71</v>
      </c>
      <c r="E357" s="62"/>
      <c r="F357" s="313">
        <f>E357*C357</f>
        <v>0</v>
      </c>
    </row>
    <row r="358" spans="1:6" x14ac:dyDescent="0.35">
      <c r="A358" s="358" t="s">
        <v>459</v>
      </c>
      <c r="B358" s="161" t="s">
        <v>284</v>
      </c>
      <c r="C358" s="162">
        <v>0.72</v>
      </c>
      <c r="D358" s="163" t="s">
        <v>71</v>
      </c>
      <c r="E358" s="62"/>
      <c r="F358" s="313">
        <f>E358*C358</f>
        <v>0</v>
      </c>
    </row>
    <row r="359" spans="1:6" x14ac:dyDescent="0.35">
      <c r="A359" s="358"/>
      <c r="B359" s="164" t="s">
        <v>285</v>
      </c>
      <c r="C359" s="162"/>
      <c r="D359" s="159"/>
      <c r="E359" s="62"/>
      <c r="F359" s="313"/>
    </row>
    <row r="360" spans="1:6" x14ac:dyDescent="0.35">
      <c r="A360" s="358" t="s">
        <v>460</v>
      </c>
      <c r="B360" s="161" t="s">
        <v>461</v>
      </c>
      <c r="C360" s="162">
        <v>2.4824999999999999</v>
      </c>
      <c r="D360" s="163" t="s">
        <v>71</v>
      </c>
      <c r="E360" s="62"/>
      <c r="F360" s="313">
        <f t="shared" ref="F360:F367" si="29">E360*C360</f>
        <v>0</v>
      </c>
    </row>
    <row r="361" spans="1:6" x14ac:dyDescent="0.35">
      <c r="A361" s="358" t="s">
        <v>462</v>
      </c>
      <c r="B361" s="161" t="s">
        <v>463</v>
      </c>
      <c r="C361" s="162">
        <v>0.90600000000000003</v>
      </c>
      <c r="D361" s="163" t="s">
        <v>71</v>
      </c>
      <c r="E361" s="62"/>
      <c r="F361" s="313">
        <f t="shared" si="29"/>
        <v>0</v>
      </c>
    </row>
    <row r="362" spans="1:6" x14ac:dyDescent="0.35">
      <c r="A362" s="358" t="s">
        <v>464</v>
      </c>
      <c r="B362" s="161" t="s">
        <v>465</v>
      </c>
      <c r="C362" s="162">
        <v>1.08</v>
      </c>
      <c r="D362" s="163" t="s">
        <v>71</v>
      </c>
      <c r="E362" s="62"/>
      <c r="F362" s="313">
        <f t="shared" si="29"/>
        <v>0</v>
      </c>
    </row>
    <row r="363" spans="1:6" x14ac:dyDescent="0.35">
      <c r="A363" s="358" t="s">
        <v>466</v>
      </c>
      <c r="B363" s="161" t="s">
        <v>467</v>
      </c>
      <c r="C363" s="162">
        <v>1.1599999999999999</v>
      </c>
      <c r="D363" s="163" t="s">
        <v>71</v>
      </c>
      <c r="E363" s="62"/>
      <c r="F363" s="313">
        <f t="shared" si="29"/>
        <v>0</v>
      </c>
    </row>
    <row r="364" spans="1:6" x14ac:dyDescent="0.35">
      <c r="A364" s="358" t="s">
        <v>468</v>
      </c>
      <c r="B364" s="161" t="s">
        <v>469</v>
      </c>
      <c r="C364" s="162">
        <v>4.9450000000000003</v>
      </c>
      <c r="D364" s="163" t="s">
        <v>71</v>
      </c>
      <c r="E364" s="62"/>
      <c r="F364" s="313">
        <f t="shared" si="29"/>
        <v>0</v>
      </c>
    </row>
    <row r="365" spans="1:6" x14ac:dyDescent="0.35">
      <c r="A365" s="358" t="s">
        <v>470</v>
      </c>
      <c r="B365" s="161" t="s">
        <v>471</v>
      </c>
      <c r="C365" s="162">
        <v>2.1240000000000001</v>
      </c>
      <c r="D365" s="163" t="s">
        <v>71</v>
      </c>
      <c r="E365" s="62"/>
      <c r="F365" s="313">
        <f t="shared" si="29"/>
        <v>0</v>
      </c>
    </row>
    <row r="366" spans="1:6" x14ac:dyDescent="0.35">
      <c r="A366" s="358" t="s">
        <v>472</v>
      </c>
      <c r="B366" s="161" t="s">
        <v>473</v>
      </c>
      <c r="C366" s="162">
        <v>2.88</v>
      </c>
      <c r="D366" s="163" t="s">
        <v>71</v>
      </c>
      <c r="E366" s="62"/>
      <c r="F366" s="313">
        <f t="shared" si="29"/>
        <v>0</v>
      </c>
    </row>
    <row r="367" spans="1:6" x14ac:dyDescent="0.35">
      <c r="A367" s="358" t="s">
        <v>474</v>
      </c>
      <c r="B367" s="161" t="s">
        <v>475</v>
      </c>
      <c r="C367" s="162">
        <v>1.6</v>
      </c>
      <c r="D367" s="163" t="s">
        <v>71</v>
      </c>
      <c r="E367" s="62"/>
      <c r="F367" s="313">
        <f t="shared" si="29"/>
        <v>0</v>
      </c>
    </row>
    <row r="368" spans="1:6" x14ac:dyDescent="0.35">
      <c r="A368" s="358"/>
      <c r="B368" s="157" t="s">
        <v>293</v>
      </c>
      <c r="C368" s="162"/>
      <c r="D368" s="159"/>
      <c r="E368" s="62"/>
      <c r="F368" s="313"/>
    </row>
    <row r="369" spans="1:6" ht="29" x14ac:dyDescent="0.35">
      <c r="A369" s="358"/>
      <c r="B369" s="164" t="s">
        <v>294</v>
      </c>
      <c r="C369" s="162"/>
      <c r="D369" s="159"/>
      <c r="E369" s="62"/>
      <c r="F369" s="313"/>
    </row>
    <row r="370" spans="1:6" x14ac:dyDescent="0.35">
      <c r="A370" s="358" t="s">
        <v>476</v>
      </c>
      <c r="B370" s="161" t="s">
        <v>296</v>
      </c>
      <c r="C370" s="162">
        <v>146.83150000000001</v>
      </c>
      <c r="D370" s="159" t="s">
        <v>297</v>
      </c>
      <c r="E370" s="62"/>
      <c r="F370" s="313">
        <f>E370*C370</f>
        <v>0</v>
      </c>
    </row>
    <row r="371" spans="1:6" x14ac:dyDescent="0.35">
      <c r="A371" s="358" t="s">
        <v>477</v>
      </c>
      <c r="B371" s="165" t="s">
        <v>478</v>
      </c>
      <c r="C371" s="166">
        <v>383.625</v>
      </c>
      <c r="D371" s="61" t="s">
        <v>297</v>
      </c>
      <c r="E371" s="62"/>
      <c r="F371" s="313">
        <f>E371*C371</f>
        <v>0</v>
      </c>
    </row>
    <row r="372" spans="1:6" x14ac:dyDescent="0.35">
      <c r="A372" s="358" t="s">
        <v>479</v>
      </c>
      <c r="B372" s="161" t="s">
        <v>299</v>
      </c>
      <c r="C372" s="162">
        <v>461.37599999999998</v>
      </c>
      <c r="D372" s="159" t="s">
        <v>297</v>
      </c>
      <c r="E372" s="62"/>
      <c r="F372" s="313">
        <f>E372*C372</f>
        <v>0</v>
      </c>
    </row>
    <row r="373" spans="1:6" x14ac:dyDescent="0.35">
      <c r="A373" s="358" t="s">
        <v>480</v>
      </c>
      <c r="B373" s="161" t="s">
        <v>481</v>
      </c>
      <c r="C373" s="162">
        <v>0</v>
      </c>
      <c r="D373" s="159" t="s">
        <v>297</v>
      </c>
      <c r="E373" s="62"/>
      <c r="F373" s="313">
        <f>E373*C373</f>
        <v>0</v>
      </c>
    </row>
    <row r="374" spans="1:6" ht="29" x14ac:dyDescent="0.35">
      <c r="A374" s="358"/>
      <c r="B374" s="164" t="s">
        <v>482</v>
      </c>
      <c r="C374" s="162"/>
      <c r="D374" s="159"/>
      <c r="E374" s="62"/>
      <c r="F374" s="313"/>
    </row>
    <row r="375" spans="1:6" x14ac:dyDescent="0.35">
      <c r="A375" s="358" t="s">
        <v>483</v>
      </c>
      <c r="B375" s="161" t="s">
        <v>484</v>
      </c>
      <c r="C375" s="162">
        <v>30.4</v>
      </c>
      <c r="D375" s="163" t="s">
        <v>68</v>
      </c>
      <c r="E375" s="62"/>
      <c r="F375" s="313">
        <f>E375*C375</f>
        <v>0</v>
      </c>
    </row>
    <row r="376" spans="1:6" x14ac:dyDescent="0.35">
      <c r="A376" s="358"/>
      <c r="B376" s="157" t="s">
        <v>100</v>
      </c>
      <c r="C376" s="162"/>
      <c r="D376" s="159"/>
      <c r="E376" s="62"/>
      <c r="F376" s="313"/>
    </row>
    <row r="377" spans="1:6" x14ac:dyDescent="0.35">
      <c r="A377" s="358" t="s">
        <v>485</v>
      </c>
      <c r="B377" s="165" t="s">
        <v>486</v>
      </c>
      <c r="C377" s="162">
        <v>10.419</v>
      </c>
      <c r="D377" s="163" t="s">
        <v>68</v>
      </c>
      <c r="E377" s="62"/>
      <c r="F377" s="313">
        <f>E377*C377</f>
        <v>0</v>
      </c>
    </row>
    <row r="378" spans="1:6" x14ac:dyDescent="0.35">
      <c r="A378" s="358" t="s">
        <v>487</v>
      </c>
      <c r="B378" s="161" t="s">
        <v>303</v>
      </c>
      <c r="C378" s="162">
        <v>4.125</v>
      </c>
      <c r="D378" s="163" t="s">
        <v>68</v>
      </c>
      <c r="E378" s="62"/>
      <c r="F378" s="313">
        <f>E378*C378</f>
        <v>0</v>
      </c>
    </row>
    <row r="379" spans="1:6" x14ac:dyDescent="0.35">
      <c r="A379" s="358" t="s">
        <v>488</v>
      </c>
      <c r="B379" s="161" t="s">
        <v>305</v>
      </c>
      <c r="C379" s="162">
        <v>29.739000000000001</v>
      </c>
      <c r="D379" s="163" t="s">
        <v>68</v>
      </c>
      <c r="E379" s="62"/>
      <c r="F379" s="313">
        <f>E379*C379</f>
        <v>0</v>
      </c>
    </row>
    <row r="380" spans="1:6" x14ac:dyDescent="0.35">
      <c r="A380" s="358" t="s">
        <v>489</v>
      </c>
      <c r="B380" s="161" t="s">
        <v>307</v>
      </c>
      <c r="C380" s="162">
        <v>5.28</v>
      </c>
      <c r="D380" s="163" t="s">
        <v>68</v>
      </c>
      <c r="E380" s="62"/>
      <c r="F380" s="313">
        <f>E380*C380</f>
        <v>0</v>
      </c>
    </row>
    <row r="381" spans="1:6" x14ac:dyDescent="0.35">
      <c r="A381" s="358"/>
      <c r="B381" s="167" t="s">
        <v>405</v>
      </c>
      <c r="C381" s="158"/>
      <c r="D381" s="159"/>
      <c r="E381" s="62"/>
      <c r="F381" s="313"/>
    </row>
    <row r="382" spans="1:6" ht="43.5" x14ac:dyDescent="0.35">
      <c r="A382" s="358"/>
      <c r="B382" s="164" t="s">
        <v>309</v>
      </c>
      <c r="C382" s="162"/>
      <c r="D382" s="159"/>
      <c r="E382" s="62"/>
      <c r="F382" s="313"/>
    </row>
    <row r="383" spans="1:6" x14ac:dyDescent="0.35">
      <c r="A383" s="358" t="s">
        <v>490</v>
      </c>
      <c r="B383" s="161" t="s">
        <v>491</v>
      </c>
      <c r="C383" s="162">
        <v>61.875</v>
      </c>
      <c r="D383" s="163" t="s">
        <v>68</v>
      </c>
      <c r="E383" s="62"/>
      <c r="F383" s="313">
        <f>E383*C383</f>
        <v>0</v>
      </c>
    </row>
    <row r="384" spans="1:6" x14ac:dyDescent="0.35">
      <c r="A384" s="358" t="s">
        <v>492</v>
      </c>
      <c r="B384" s="161" t="s">
        <v>493</v>
      </c>
      <c r="C384" s="162">
        <v>38.295000000000002</v>
      </c>
      <c r="D384" s="163" t="s">
        <v>68</v>
      </c>
      <c r="E384" s="62"/>
      <c r="F384" s="313">
        <f>E384*C384</f>
        <v>0</v>
      </c>
    </row>
    <row r="385" spans="1:6" x14ac:dyDescent="0.35">
      <c r="A385" s="358"/>
      <c r="B385" s="157" t="s">
        <v>314</v>
      </c>
      <c r="C385" s="162"/>
      <c r="D385" s="159"/>
      <c r="E385" s="62"/>
      <c r="F385" s="313"/>
    </row>
    <row r="386" spans="1:6" x14ac:dyDescent="0.35">
      <c r="A386" s="358" t="s">
        <v>494</v>
      </c>
      <c r="B386" s="161" t="s">
        <v>316</v>
      </c>
      <c r="C386" s="162">
        <v>92.04</v>
      </c>
      <c r="D386" s="163" t="s">
        <v>68</v>
      </c>
      <c r="E386" s="62"/>
      <c r="F386" s="313">
        <f>E386*C386</f>
        <v>0</v>
      </c>
    </row>
    <row r="387" spans="1:6" x14ac:dyDescent="0.35">
      <c r="A387" s="358"/>
      <c r="B387" s="168" t="s">
        <v>495</v>
      </c>
      <c r="C387" s="162"/>
      <c r="D387" s="159"/>
      <c r="E387" s="62"/>
      <c r="F387" s="313"/>
    </row>
    <row r="388" spans="1:6" x14ac:dyDescent="0.35">
      <c r="A388" s="358" t="s">
        <v>496</v>
      </c>
      <c r="B388" s="161" t="s">
        <v>497</v>
      </c>
      <c r="C388" s="162">
        <v>3</v>
      </c>
      <c r="D388" s="163" t="s">
        <v>498</v>
      </c>
      <c r="E388" s="62"/>
      <c r="F388" s="313">
        <f>E388*C388</f>
        <v>0</v>
      </c>
    </row>
    <row r="389" spans="1:6" x14ac:dyDescent="0.35">
      <c r="A389" s="358" t="s">
        <v>499</v>
      </c>
      <c r="B389" s="161" t="s">
        <v>500</v>
      </c>
      <c r="C389" s="169">
        <v>1</v>
      </c>
      <c r="D389" s="163" t="s">
        <v>498</v>
      </c>
      <c r="E389" s="62"/>
      <c r="F389" s="313">
        <f>E389*C389</f>
        <v>0</v>
      </c>
    </row>
    <row r="390" spans="1:6" x14ac:dyDescent="0.35">
      <c r="A390" s="310">
        <v>7.2</v>
      </c>
      <c r="B390" s="53" t="s">
        <v>501</v>
      </c>
      <c r="C390" s="156"/>
      <c r="D390" s="55"/>
      <c r="E390" s="247"/>
      <c r="F390" s="311">
        <f>SUM(F391:F407)</f>
        <v>0</v>
      </c>
    </row>
    <row r="391" spans="1:6" x14ac:dyDescent="0.35">
      <c r="A391" s="356" t="s">
        <v>502</v>
      </c>
      <c r="B391" s="157" t="s">
        <v>503</v>
      </c>
      <c r="C391" s="162"/>
      <c r="D391" s="159"/>
      <c r="E391" s="62"/>
      <c r="F391" s="313"/>
    </row>
    <row r="392" spans="1:6" x14ac:dyDescent="0.35">
      <c r="A392" s="356"/>
      <c r="B392" s="164" t="s">
        <v>504</v>
      </c>
      <c r="C392" s="162"/>
      <c r="D392" s="159"/>
      <c r="E392" s="62"/>
      <c r="F392" s="313"/>
    </row>
    <row r="393" spans="1:6" x14ac:dyDescent="0.35">
      <c r="A393" s="359" t="s">
        <v>505</v>
      </c>
      <c r="B393" s="161" t="s">
        <v>506</v>
      </c>
      <c r="C393" s="162">
        <v>1.5960000000000001</v>
      </c>
      <c r="D393" s="163" t="s">
        <v>71</v>
      </c>
      <c r="E393" s="62"/>
      <c r="F393" s="313">
        <f>E393*C393</f>
        <v>0</v>
      </c>
    </row>
    <row r="394" spans="1:6" x14ac:dyDescent="0.35">
      <c r="A394" s="359" t="s">
        <v>507</v>
      </c>
      <c r="B394" s="161" t="s">
        <v>508</v>
      </c>
      <c r="C394" s="162">
        <v>0.60750000000000004</v>
      </c>
      <c r="D394" s="163" t="s">
        <v>71</v>
      </c>
      <c r="E394" s="62"/>
      <c r="F394" s="313">
        <f>E394*C394</f>
        <v>0</v>
      </c>
    </row>
    <row r="395" spans="1:6" x14ac:dyDescent="0.35">
      <c r="A395" s="356"/>
      <c r="B395" s="157" t="s">
        <v>97</v>
      </c>
      <c r="C395" s="162"/>
      <c r="D395" s="159"/>
      <c r="E395" s="62"/>
      <c r="F395" s="313"/>
    </row>
    <row r="396" spans="1:6" ht="29" x14ac:dyDescent="0.35">
      <c r="A396" s="360"/>
      <c r="B396" s="164" t="s">
        <v>294</v>
      </c>
      <c r="C396" s="162"/>
      <c r="D396" s="159"/>
      <c r="E396" s="62"/>
      <c r="F396" s="313"/>
    </row>
    <row r="397" spans="1:6" x14ac:dyDescent="0.35">
      <c r="A397" s="361" t="s">
        <v>509</v>
      </c>
      <c r="B397" s="161" t="s">
        <v>296</v>
      </c>
      <c r="C397" s="162">
        <v>100.05070000000001</v>
      </c>
      <c r="D397" s="159" t="s">
        <v>297</v>
      </c>
      <c r="E397" s="62"/>
      <c r="F397" s="313">
        <f>E397*C397</f>
        <v>0</v>
      </c>
    </row>
    <row r="398" spans="1:6" x14ac:dyDescent="0.35">
      <c r="A398" s="361" t="s">
        <v>510</v>
      </c>
      <c r="B398" s="161" t="s">
        <v>299</v>
      </c>
      <c r="C398" s="162">
        <v>302.74239999999998</v>
      </c>
      <c r="D398" s="159" t="s">
        <v>297</v>
      </c>
      <c r="E398" s="62"/>
      <c r="F398" s="313">
        <f>E398*C398</f>
        <v>0</v>
      </c>
    </row>
    <row r="399" spans="1:6" x14ac:dyDescent="0.35">
      <c r="A399" s="356"/>
      <c r="B399" s="157" t="s">
        <v>511</v>
      </c>
      <c r="C399" s="162"/>
      <c r="D399" s="159"/>
      <c r="E399" s="62"/>
      <c r="F399" s="313"/>
    </row>
    <row r="400" spans="1:6" x14ac:dyDescent="0.35">
      <c r="A400" s="356"/>
      <c r="B400" s="164" t="s">
        <v>512</v>
      </c>
      <c r="C400" s="162"/>
      <c r="D400" s="159"/>
      <c r="E400" s="62"/>
      <c r="F400" s="313"/>
    </row>
    <row r="401" spans="1:6" x14ac:dyDescent="0.35">
      <c r="A401" s="359" t="s">
        <v>513</v>
      </c>
      <c r="B401" s="161" t="s">
        <v>514</v>
      </c>
      <c r="C401" s="162">
        <v>24.07</v>
      </c>
      <c r="D401" s="163" t="s">
        <v>68</v>
      </c>
      <c r="E401" s="62"/>
      <c r="F401" s="313">
        <f>E401*C401</f>
        <v>0</v>
      </c>
    </row>
    <row r="402" spans="1:6" x14ac:dyDescent="0.35">
      <c r="A402" s="359" t="s">
        <v>515</v>
      </c>
      <c r="B402" s="161" t="s">
        <v>516</v>
      </c>
      <c r="C402" s="162">
        <v>16.2</v>
      </c>
      <c r="D402" s="163" t="s">
        <v>68</v>
      </c>
      <c r="E402" s="62"/>
      <c r="F402" s="313">
        <f>E402*C402</f>
        <v>0</v>
      </c>
    </row>
    <row r="403" spans="1:6" x14ac:dyDescent="0.35">
      <c r="A403" s="360"/>
      <c r="B403" s="170" t="s">
        <v>319</v>
      </c>
      <c r="C403" s="162"/>
      <c r="D403" s="159"/>
      <c r="E403" s="62"/>
      <c r="F403" s="313"/>
    </row>
    <row r="404" spans="1:6" x14ac:dyDescent="0.35">
      <c r="A404" s="360"/>
      <c r="B404" s="251" t="s">
        <v>517</v>
      </c>
      <c r="C404" s="162"/>
      <c r="D404" s="159"/>
      <c r="E404" s="62"/>
      <c r="F404" s="313"/>
    </row>
    <row r="405" spans="1:6" ht="28.5" x14ac:dyDescent="0.35">
      <c r="A405" s="360"/>
      <c r="B405" s="252" t="s">
        <v>518</v>
      </c>
      <c r="C405" s="162">
        <v>31.1</v>
      </c>
      <c r="D405" s="159" t="s">
        <v>123</v>
      </c>
      <c r="E405" s="62"/>
      <c r="F405" s="313">
        <f>E405*C405</f>
        <v>0</v>
      </c>
    </row>
    <row r="406" spans="1:6" ht="43.5" x14ac:dyDescent="0.35">
      <c r="A406" s="356"/>
      <c r="B406" s="164" t="s">
        <v>309</v>
      </c>
      <c r="C406" s="162"/>
      <c r="D406" s="159"/>
      <c r="E406" s="62"/>
      <c r="F406" s="313"/>
    </row>
    <row r="407" spans="1:6" x14ac:dyDescent="0.35">
      <c r="A407" s="359" t="s">
        <v>519</v>
      </c>
      <c r="B407" s="161" t="s">
        <v>520</v>
      </c>
      <c r="C407" s="162">
        <v>64.600499999999997</v>
      </c>
      <c r="D407" s="163" t="s">
        <v>68</v>
      </c>
      <c r="E407" s="62"/>
      <c r="F407" s="313">
        <f>E407*C407</f>
        <v>0</v>
      </c>
    </row>
    <row r="408" spans="1:6" ht="28" x14ac:dyDescent="0.35">
      <c r="A408" s="310">
        <v>7.3</v>
      </c>
      <c r="B408" s="53" t="s">
        <v>521</v>
      </c>
      <c r="C408" s="156"/>
      <c r="D408" s="55"/>
      <c r="E408" s="247"/>
      <c r="F408" s="311">
        <f>SUM(F409:F426)</f>
        <v>0</v>
      </c>
    </row>
    <row r="409" spans="1:6" ht="43.5" x14ac:dyDescent="0.35">
      <c r="A409" s="360"/>
      <c r="B409" s="164" t="s">
        <v>522</v>
      </c>
      <c r="C409" s="162"/>
      <c r="D409" s="163" t="s">
        <v>14</v>
      </c>
      <c r="E409" s="62"/>
      <c r="F409" s="313"/>
    </row>
    <row r="410" spans="1:6" x14ac:dyDescent="0.35">
      <c r="A410" s="356"/>
      <c r="B410" s="157" t="s">
        <v>523</v>
      </c>
      <c r="C410" s="162"/>
      <c r="D410" s="163"/>
      <c r="E410" s="62"/>
      <c r="F410" s="313"/>
    </row>
    <row r="411" spans="1:6" ht="58" x14ac:dyDescent="0.35">
      <c r="A411" s="360"/>
      <c r="B411" s="171" t="s">
        <v>524</v>
      </c>
      <c r="C411" s="162"/>
      <c r="D411" s="159"/>
      <c r="E411" s="62"/>
      <c r="F411" s="313"/>
    </row>
    <row r="412" spans="1:6" ht="42" x14ac:dyDescent="0.35">
      <c r="A412" s="359" t="s">
        <v>525</v>
      </c>
      <c r="B412" s="161" t="s">
        <v>526</v>
      </c>
      <c r="C412" s="169">
        <v>36.4</v>
      </c>
      <c r="D412" s="163" t="s">
        <v>123</v>
      </c>
      <c r="E412" s="62"/>
      <c r="F412" s="313">
        <f>E412*C412</f>
        <v>0</v>
      </c>
    </row>
    <row r="413" spans="1:6" x14ac:dyDescent="0.35">
      <c r="A413" s="359" t="s">
        <v>527</v>
      </c>
      <c r="B413" s="161" t="s">
        <v>528</v>
      </c>
      <c r="C413" s="169">
        <v>12</v>
      </c>
      <c r="D413" s="163" t="s">
        <v>115</v>
      </c>
      <c r="E413" s="62"/>
      <c r="F413" s="313">
        <f>E413*C413</f>
        <v>0</v>
      </c>
    </row>
    <row r="414" spans="1:6" x14ac:dyDescent="0.35">
      <c r="A414" s="359" t="s">
        <v>529</v>
      </c>
      <c r="B414" s="161" t="s">
        <v>530</v>
      </c>
      <c r="C414" s="169">
        <v>12</v>
      </c>
      <c r="D414" s="163" t="s">
        <v>115</v>
      </c>
      <c r="E414" s="62"/>
      <c r="F414" s="313">
        <f>E414*C414</f>
        <v>0</v>
      </c>
    </row>
    <row r="415" spans="1:6" ht="28" x14ac:dyDescent="0.35">
      <c r="A415" s="359" t="s">
        <v>531</v>
      </c>
      <c r="B415" s="161" t="s">
        <v>532</v>
      </c>
      <c r="C415" s="169">
        <v>20.896000000000001</v>
      </c>
      <c r="D415" s="163" t="s">
        <v>123</v>
      </c>
      <c r="E415" s="62"/>
      <c r="F415" s="313">
        <f>E415*C415</f>
        <v>0</v>
      </c>
    </row>
    <row r="416" spans="1:6" ht="28" x14ac:dyDescent="0.35">
      <c r="A416" s="359"/>
      <c r="B416" s="161" t="s">
        <v>533</v>
      </c>
      <c r="C416" s="169">
        <v>19.399999999999999</v>
      </c>
      <c r="D416" s="163" t="s">
        <v>123</v>
      </c>
      <c r="E416" s="62"/>
      <c r="F416" s="313">
        <f>E416*C416</f>
        <v>0</v>
      </c>
    </row>
    <row r="417" spans="1:6" x14ac:dyDescent="0.35">
      <c r="A417" s="362"/>
      <c r="B417" s="172" t="s">
        <v>164</v>
      </c>
      <c r="C417" s="173"/>
      <c r="D417" s="174"/>
      <c r="E417" s="62"/>
      <c r="F417" s="313"/>
    </row>
    <row r="418" spans="1:6" ht="42" x14ac:dyDescent="0.35">
      <c r="A418" s="359" t="s">
        <v>534</v>
      </c>
      <c r="B418" s="175" t="s">
        <v>535</v>
      </c>
      <c r="C418" s="173">
        <v>47.538400000000003</v>
      </c>
      <c r="D418" s="174" t="s">
        <v>68</v>
      </c>
      <c r="E418" s="62"/>
      <c r="F418" s="313">
        <f>E418*C418</f>
        <v>0</v>
      </c>
    </row>
    <row r="419" spans="1:6" x14ac:dyDescent="0.35">
      <c r="A419" s="362"/>
      <c r="B419" s="172" t="s">
        <v>348</v>
      </c>
      <c r="C419" s="162"/>
      <c r="D419" s="159"/>
      <c r="E419" s="62"/>
      <c r="F419" s="313"/>
    </row>
    <row r="420" spans="1:6" ht="29" x14ac:dyDescent="0.35">
      <c r="A420" s="360"/>
      <c r="B420" s="171" t="s">
        <v>536</v>
      </c>
      <c r="C420" s="162"/>
      <c r="D420" s="159"/>
      <c r="E420" s="62"/>
      <c r="F420" s="313"/>
    </row>
    <row r="421" spans="1:6" x14ac:dyDescent="0.35">
      <c r="A421" s="359" t="s">
        <v>537</v>
      </c>
      <c r="B421" s="161" t="s">
        <v>538</v>
      </c>
      <c r="C421" s="162">
        <v>18.2</v>
      </c>
      <c r="D421" s="174" t="s">
        <v>123</v>
      </c>
      <c r="E421" s="62"/>
      <c r="F421" s="313">
        <f t="shared" ref="F421:F426" si="30">E421*C421</f>
        <v>0</v>
      </c>
    </row>
    <row r="422" spans="1:6" x14ac:dyDescent="0.35">
      <c r="A422" s="359" t="s">
        <v>539</v>
      </c>
      <c r="B422" s="161" t="s">
        <v>353</v>
      </c>
      <c r="C422" s="162">
        <v>1</v>
      </c>
      <c r="D422" s="174" t="s">
        <v>115</v>
      </c>
      <c r="E422" s="62"/>
      <c r="F422" s="313">
        <f t="shared" si="30"/>
        <v>0</v>
      </c>
    </row>
    <row r="423" spans="1:6" x14ac:dyDescent="0.35">
      <c r="A423" s="359" t="s">
        <v>540</v>
      </c>
      <c r="B423" s="176" t="s">
        <v>541</v>
      </c>
      <c r="C423" s="162">
        <v>1</v>
      </c>
      <c r="D423" s="177" t="s">
        <v>357</v>
      </c>
      <c r="E423" s="62"/>
      <c r="F423" s="313">
        <f t="shared" si="30"/>
        <v>0</v>
      </c>
    </row>
    <row r="424" spans="1:6" ht="28.5" x14ac:dyDescent="0.35">
      <c r="A424" s="359" t="s">
        <v>542</v>
      </c>
      <c r="B424" s="176" t="s">
        <v>359</v>
      </c>
      <c r="C424" s="162">
        <v>1</v>
      </c>
      <c r="D424" s="177" t="s">
        <v>357</v>
      </c>
      <c r="E424" s="62"/>
      <c r="F424" s="313">
        <f t="shared" si="30"/>
        <v>0</v>
      </c>
    </row>
    <row r="425" spans="1:6" x14ac:dyDescent="0.35">
      <c r="A425" s="359" t="s">
        <v>543</v>
      </c>
      <c r="B425" s="161" t="s">
        <v>361</v>
      </c>
      <c r="C425" s="162">
        <v>1</v>
      </c>
      <c r="D425" s="159" t="s">
        <v>357</v>
      </c>
      <c r="E425" s="62"/>
      <c r="F425" s="313">
        <f t="shared" si="30"/>
        <v>0</v>
      </c>
    </row>
    <row r="426" spans="1:6" x14ac:dyDescent="0.35">
      <c r="A426" s="359" t="s">
        <v>544</v>
      </c>
      <c r="B426" s="161" t="s">
        <v>545</v>
      </c>
      <c r="C426" s="162">
        <v>25.5</v>
      </c>
      <c r="D426" s="159" t="s">
        <v>123</v>
      </c>
      <c r="E426" s="62"/>
      <c r="F426" s="313">
        <f t="shared" si="30"/>
        <v>0</v>
      </c>
    </row>
    <row r="427" spans="1:6" ht="28" x14ac:dyDescent="0.35">
      <c r="A427" s="310">
        <v>7.4</v>
      </c>
      <c r="B427" s="53" t="s">
        <v>546</v>
      </c>
      <c r="C427" s="156"/>
      <c r="D427" s="55"/>
      <c r="E427" s="247"/>
      <c r="F427" s="311">
        <f>SUM(F428:F450)</f>
        <v>0</v>
      </c>
    </row>
    <row r="428" spans="1:6" x14ac:dyDescent="0.35">
      <c r="A428" s="363"/>
      <c r="B428" s="170" t="s">
        <v>364</v>
      </c>
      <c r="C428" s="162"/>
      <c r="D428" s="159"/>
      <c r="E428" s="62"/>
      <c r="F428" s="313"/>
    </row>
    <row r="429" spans="1:6" ht="43.5" x14ac:dyDescent="0.35">
      <c r="A429" s="360"/>
      <c r="B429" s="164" t="s">
        <v>170</v>
      </c>
      <c r="C429" s="162"/>
      <c r="D429" s="159"/>
      <c r="E429" s="62"/>
      <c r="F429" s="313"/>
    </row>
    <row r="430" spans="1:6" ht="70" x14ac:dyDescent="0.35">
      <c r="A430" s="363" t="s">
        <v>547</v>
      </c>
      <c r="B430" s="161" t="s">
        <v>548</v>
      </c>
      <c r="C430" s="162">
        <v>3</v>
      </c>
      <c r="D430" s="163" t="s">
        <v>115</v>
      </c>
      <c r="E430" s="62"/>
      <c r="F430" s="313">
        <f>E430*C430</f>
        <v>0</v>
      </c>
    </row>
    <row r="431" spans="1:6" ht="70" x14ac:dyDescent="0.35">
      <c r="A431" s="363" t="s">
        <v>549</v>
      </c>
      <c r="B431" s="161" t="s">
        <v>550</v>
      </c>
      <c r="C431" s="162">
        <v>1</v>
      </c>
      <c r="D431" s="163" t="s">
        <v>115</v>
      </c>
      <c r="E431" s="62"/>
      <c r="F431" s="313">
        <f>E431*C431</f>
        <v>0</v>
      </c>
    </row>
    <row r="432" spans="1:6" ht="70" x14ac:dyDescent="0.35">
      <c r="A432" s="363" t="s">
        <v>551</v>
      </c>
      <c r="B432" s="161" t="s">
        <v>552</v>
      </c>
      <c r="C432" s="162">
        <v>1</v>
      </c>
      <c r="D432" s="163" t="s">
        <v>115</v>
      </c>
      <c r="E432" s="62"/>
      <c r="F432" s="313">
        <f>E432*C432</f>
        <v>0</v>
      </c>
    </row>
    <row r="433" spans="1:6" x14ac:dyDescent="0.35">
      <c r="A433" s="363"/>
      <c r="B433" s="170" t="s">
        <v>367</v>
      </c>
      <c r="C433" s="162"/>
      <c r="D433" s="159"/>
      <c r="E433" s="62"/>
      <c r="F433" s="313"/>
    </row>
    <row r="434" spans="1:6" ht="28" x14ac:dyDescent="0.35">
      <c r="A434" s="363" t="s">
        <v>553</v>
      </c>
      <c r="B434" s="161" t="s">
        <v>554</v>
      </c>
      <c r="C434" s="162">
        <v>4</v>
      </c>
      <c r="D434" s="163" t="s">
        <v>115</v>
      </c>
      <c r="E434" s="62"/>
      <c r="F434" s="313">
        <f>E434*C434</f>
        <v>0</v>
      </c>
    </row>
    <row r="435" spans="1:6" x14ac:dyDescent="0.35">
      <c r="A435" s="363"/>
      <c r="B435" s="157" t="s">
        <v>555</v>
      </c>
      <c r="C435" s="162"/>
      <c r="D435" s="159"/>
      <c r="E435" s="62"/>
      <c r="F435" s="313"/>
    </row>
    <row r="436" spans="1:6" x14ac:dyDescent="0.35">
      <c r="A436" s="359"/>
      <c r="B436" s="178" t="s">
        <v>371</v>
      </c>
      <c r="C436" s="162"/>
      <c r="D436" s="159"/>
      <c r="E436" s="62"/>
      <c r="F436" s="313"/>
    </row>
    <row r="437" spans="1:6" x14ac:dyDescent="0.35">
      <c r="A437" s="364"/>
      <c r="B437" s="164" t="s">
        <v>372</v>
      </c>
      <c r="C437" s="162"/>
      <c r="D437" s="163"/>
      <c r="E437" s="62"/>
      <c r="F437" s="313"/>
    </row>
    <row r="438" spans="1:6" x14ac:dyDescent="0.35">
      <c r="A438" s="363" t="s">
        <v>556</v>
      </c>
      <c r="B438" s="161" t="s">
        <v>374</v>
      </c>
      <c r="C438" s="169">
        <v>38.18</v>
      </c>
      <c r="D438" s="163" t="s">
        <v>68</v>
      </c>
      <c r="E438" s="62"/>
      <c r="F438" s="313">
        <f>E438*C438</f>
        <v>0</v>
      </c>
    </row>
    <row r="439" spans="1:6" x14ac:dyDescent="0.35">
      <c r="A439" s="363"/>
      <c r="B439" s="178" t="s">
        <v>181</v>
      </c>
      <c r="C439" s="162"/>
      <c r="D439" s="163"/>
      <c r="E439" s="62"/>
      <c r="F439" s="313"/>
    </row>
    <row r="440" spans="1:6" ht="29" x14ac:dyDescent="0.35">
      <c r="A440" s="359"/>
      <c r="B440" s="164" t="s">
        <v>557</v>
      </c>
      <c r="C440" s="162"/>
      <c r="D440" s="163"/>
      <c r="E440" s="62"/>
      <c r="F440" s="313"/>
    </row>
    <row r="441" spans="1:6" x14ac:dyDescent="0.35">
      <c r="A441" s="363" t="s">
        <v>558</v>
      </c>
      <c r="B441" s="161" t="s">
        <v>559</v>
      </c>
      <c r="C441" s="162">
        <v>88.658000000000001</v>
      </c>
      <c r="D441" s="163" t="s">
        <v>68</v>
      </c>
      <c r="E441" s="62"/>
      <c r="F441" s="313">
        <f>E441*C441</f>
        <v>0</v>
      </c>
    </row>
    <row r="442" spans="1:6" x14ac:dyDescent="0.35">
      <c r="A442" s="363" t="s">
        <v>560</v>
      </c>
      <c r="B442" s="161" t="s">
        <v>561</v>
      </c>
      <c r="C442" s="162">
        <v>57.84</v>
      </c>
      <c r="D442" s="163" t="s">
        <v>68</v>
      </c>
      <c r="E442" s="62"/>
      <c r="F442" s="313">
        <f>E442*C442</f>
        <v>0</v>
      </c>
    </row>
    <row r="443" spans="1:6" x14ac:dyDescent="0.35">
      <c r="A443" s="363"/>
      <c r="B443" s="157" t="s">
        <v>375</v>
      </c>
      <c r="C443" s="158"/>
      <c r="D443" s="159"/>
      <c r="E443" s="62"/>
      <c r="F443" s="313"/>
    </row>
    <row r="444" spans="1:6" x14ac:dyDescent="0.35">
      <c r="A444" s="363" t="s">
        <v>562</v>
      </c>
      <c r="B444" s="161" t="s">
        <v>563</v>
      </c>
      <c r="C444" s="169">
        <v>1</v>
      </c>
      <c r="D444" s="159" t="s">
        <v>115</v>
      </c>
      <c r="E444" s="62"/>
      <c r="F444" s="313">
        <f>E444*C444</f>
        <v>0</v>
      </c>
    </row>
    <row r="445" spans="1:6" x14ac:dyDescent="0.35">
      <c r="A445" s="363"/>
      <c r="B445" s="170" t="s">
        <v>379</v>
      </c>
      <c r="C445" s="162"/>
      <c r="D445" s="159"/>
      <c r="E445" s="62"/>
      <c r="F445" s="313"/>
    </row>
    <row r="446" spans="1:6" ht="28.5" x14ac:dyDescent="0.35">
      <c r="A446" s="363" t="s">
        <v>564</v>
      </c>
      <c r="B446" s="176" t="s">
        <v>565</v>
      </c>
      <c r="C446" s="162">
        <v>1</v>
      </c>
      <c r="D446" s="177" t="s">
        <v>115</v>
      </c>
      <c r="E446" s="62"/>
      <c r="F446" s="313">
        <f>E446*C446</f>
        <v>0</v>
      </c>
    </row>
    <row r="447" spans="1:6" ht="28.5" x14ac:dyDescent="0.35">
      <c r="A447" s="363"/>
      <c r="B447" s="176" t="s">
        <v>566</v>
      </c>
      <c r="C447" s="162">
        <v>1</v>
      </c>
      <c r="D447" s="177" t="s">
        <v>357</v>
      </c>
      <c r="E447" s="62"/>
      <c r="F447" s="313">
        <f>E447*C447</f>
        <v>0</v>
      </c>
    </row>
    <row r="448" spans="1:6" x14ac:dyDescent="0.35">
      <c r="A448" s="363" t="s">
        <v>567</v>
      </c>
      <c r="B448" s="176" t="s">
        <v>381</v>
      </c>
      <c r="C448" s="162">
        <v>2</v>
      </c>
      <c r="D448" s="177" t="s">
        <v>115</v>
      </c>
      <c r="E448" s="62"/>
      <c r="F448" s="313">
        <f>E448*C448</f>
        <v>0</v>
      </c>
    </row>
    <row r="449" spans="1:6" x14ac:dyDescent="0.35">
      <c r="A449" s="363" t="s">
        <v>568</v>
      </c>
      <c r="B449" s="179" t="s">
        <v>569</v>
      </c>
      <c r="C449" s="162">
        <v>1</v>
      </c>
      <c r="D449" s="177" t="s">
        <v>378</v>
      </c>
      <c r="E449" s="62"/>
      <c r="F449" s="313">
        <f>E449*C449</f>
        <v>0</v>
      </c>
    </row>
    <row r="450" spans="1:6" x14ac:dyDescent="0.35">
      <c r="A450" s="363" t="s">
        <v>570</v>
      </c>
      <c r="B450" s="180" t="s">
        <v>571</v>
      </c>
      <c r="C450" s="162">
        <v>1</v>
      </c>
      <c r="D450" s="159" t="s">
        <v>572</v>
      </c>
      <c r="E450" s="62"/>
      <c r="F450" s="313">
        <f>E450*C450</f>
        <v>0</v>
      </c>
    </row>
    <row r="451" spans="1:6" x14ac:dyDescent="0.35">
      <c r="A451" s="352"/>
      <c r="B451" s="250"/>
      <c r="C451" s="250"/>
      <c r="D451" s="250"/>
      <c r="E451" s="250"/>
      <c r="F451" s="353"/>
    </row>
    <row r="452" spans="1:6" x14ac:dyDescent="0.35">
      <c r="A452" s="354" t="s">
        <v>573</v>
      </c>
      <c r="B452" s="253" t="s">
        <v>574</v>
      </c>
      <c r="C452" s="254"/>
      <c r="D452" s="255"/>
      <c r="E452" s="256"/>
      <c r="F452" s="365">
        <f>SUM(F453:F590)/2</f>
        <v>0</v>
      </c>
    </row>
    <row r="453" spans="1:6" x14ac:dyDescent="0.35">
      <c r="A453" s="310">
        <v>8.1</v>
      </c>
      <c r="B453" s="53" t="s">
        <v>575</v>
      </c>
      <c r="C453" s="181"/>
      <c r="D453" s="182"/>
      <c r="E453" s="183"/>
      <c r="F453" s="366">
        <f>SUM(F454:F500)</f>
        <v>0</v>
      </c>
    </row>
    <row r="454" spans="1:6" x14ac:dyDescent="0.35">
      <c r="A454" s="356"/>
      <c r="B454" s="257" t="s">
        <v>261</v>
      </c>
      <c r="C454" s="235"/>
      <c r="D454" s="177"/>
      <c r="E454" s="258"/>
      <c r="F454" s="367"/>
    </row>
    <row r="455" spans="1:6" x14ac:dyDescent="0.35">
      <c r="A455" s="358" t="s">
        <v>576</v>
      </c>
      <c r="B455" s="257" t="s">
        <v>577</v>
      </c>
      <c r="C455" s="235">
        <v>168.36</v>
      </c>
      <c r="D455" s="177" t="s">
        <v>68</v>
      </c>
      <c r="E455" s="258"/>
      <c r="F455" s="368">
        <f t="shared" ref="F455:F457" si="31">C455*E455</f>
        <v>0</v>
      </c>
    </row>
    <row r="456" spans="1:6" ht="28.5" x14ac:dyDescent="0.35">
      <c r="A456" s="358" t="s">
        <v>578</v>
      </c>
      <c r="B456" s="257" t="s">
        <v>579</v>
      </c>
      <c r="C456" s="235">
        <v>120.36</v>
      </c>
      <c r="D456" s="177" t="s">
        <v>68</v>
      </c>
      <c r="E456" s="258"/>
      <c r="F456" s="368">
        <f t="shared" si="31"/>
        <v>0</v>
      </c>
    </row>
    <row r="457" spans="1:6" ht="28.5" x14ac:dyDescent="0.35">
      <c r="A457" s="358" t="s">
        <v>580</v>
      </c>
      <c r="B457" s="257" t="s">
        <v>581</v>
      </c>
      <c r="C457" s="235">
        <v>70.739999999999995</v>
      </c>
      <c r="D457" s="177" t="s">
        <v>71</v>
      </c>
      <c r="E457" s="258"/>
      <c r="F457" s="368">
        <f t="shared" si="31"/>
        <v>0</v>
      </c>
    </row>
    <row r="458" spans="1:6" x14ac:dyDescent="0.35">
      <c r="A458" s="352"/>
      <c r="B458" s="260" t="s">
        <v>72</v>
      </c>
      <c r="C458" s="235"/>
      <c r="D458" s="177"/>
      <c r="E458" s="258"/>
      <c r="F458" s="368"/>
    </row>
    <row r="459" spans="1:6" x14ac:dyDescent="0.35">
      <c r="A459" s="358" t="s">
        <v>582</v>
      </c>
      <c r="B459" s="257" t="s">
        <v>583</v>
      </c>
      <c r="C459" s="235">
        <v>27.69</v>
      </c>
      <c r="D459" s="177" t="s">
        <v>71</v>
      </c>
      <c r="E459" s="258"/>
      <c r="F459" s="368">
        <f>C459*E459</f>
        <v>0</v>
      </c>
    </row>
    <row r="460" spans="1:6" x14ac:dyDescent="0.35">
      <c r="A460" s="352"/>
      <c r="B460" s="260" t="s">
        <v>584</v>
      </c>
      <c r="C460" s="235"/>
      <c r="D460" s="177"/>
      <c r="E460" s="258"/>
      <c r="F460" s="368"/>
    </row>
    <row r="461" spans="1:6" x14ac:dyDescent="0.35">
      <c r="A461" s="358" t="s">
        <v>585</v>
      </c>
      <c r="B461" s="257" t="s">
        <v>77</v>
      </c>
      <c r="C461" s="235">
        <v>21.39</v>
      </c>
      <c r="D461" s="177" t="s">
        <v>71</v>
      </c>
      <c r="E461" s="258"/>
      <c r="F461" s="368">
        <f>C461*E461</f>
        <v>0</v>
      </c>
    </row>
    <row r="462" spans="1:6" x14ac:dyDescent="0.35">
      <c r="A462" s="352"/>
      <c r="B462" s="260" t="s">
        <v>272</v>
      </c>
      <c r="C462" s="235"/>
      <c r="D462" s="177"/>
      <c r="E462" s="258"/>
      <c r="F462" s="368"/>
    </row>
    <row r="463" spans="1:6" x14ac:dyDescent="0.35">
      <c r="A463" s="358" t="s">
        <v>586</v>
      </c>
      <c r="B463" s="257" t="s">
        <v>587</v>
      </c>
      <c r="C463" s="235">
        <v>68.569999999999993</v>
      </c>
      <c r="D463" s="177" t="s">
        <v>68</v>
      </c>
      <c r="E463" s="258"/>
      <c r="F463" s="368">
        <f t="shared" ref="F463:F464" si="32">C463*E463</f>
        <v>0</v>
      </c>
    </row>
    <row r="464" spans="1:6" x14ac:dyDescent="0.35">
      <c r="A464" s="358" t="s">
        <v>588</v>
      </c>
      <c r="B464" s="251" t="s">
        <v>589</v>
      </c>
      <c r="C464" s="261">
        <v>3.4285000000000001</v>
      </c>
      <c r="D464" s="60" t="s">
        <v>71</v>
      </c>
      <c r="E464" s="262"/>
      <c r="F464" s="368">
        <f t="shared" si="32"/>
        <v>0</v>
      </c>
    </row>
    <row r="465" spans="1:6" x14ac:dyDescent="0.35">
      <c r="A465" s="352"/>
      <c r="B465" s="260" t="s">
        <v>277</v>
      </c>
      <c r="C465" s="235"/>
      <c r="D465" s="177"/>
      <c r="E465" s="258"/>
      <c r="F465" s="368"/>
    </row>
    <row r="466" spans="1:6" ht="42.5" x14ac:dyDescent="0.35">
      <c r="A466" s="358" t="s">
        <v>590</v>
      </c>
      <c r="B466" s="257" t="s">
        <v>591</v>
      </c>
      <c r="C466" s="235">
        <v>80.36</v>
      </c>
      <c r="D466" s="177" t="s">
        <v>68</v>
      </c>
      <c r="E466" s="258"/>
      <c r="F466" s="368">
        <f>C466*E466</f>
        <v>0</v>
      </c>
    </row>
    <row r="467" spans="1:6" x14ac:dyDescent="0.35">
      <c r="A467" s="352"/>
      <c r="B467" s="260" t="s">
        <v>592</v>
      </c>
      <c r="C467" s="235"/>
      <c r="D467" s="177"/>
      <c r="E467" s="258"/>
      <c r="F467" s="368"/>
    </row>
    <row r="468" spans="1:6" ht="42.5" x14ac:dyDescent="0.35">
      <c r="A468" s="358" t="s">
        <v>593</v>
      </c>
      <c r="B468" s="257" t="s">
        <v>594</v>
      </c>
      <c r="C468" s="235">
        <v>100.065</v>
      </c>
      <c r="D468" s="177" t="s">
        <v>68</v>
      </c>
      <c r="E468" s="258"/>
      <c r="F468" s="368">
        <f>C468*E468</f>
        <v>0</v>
      </c>
    </row>
    <row r="469" spans="1:6" x14ac:dyDescent="0.35">
      <c r="A469" s="352"/>
      <c r="B469" s="263" t="s">
        <v>90</v>
      </c>
      <c r="C469" s="235"/>
      <c r="D469" s="177"/>
      <c r="E469" s="258"/>
      <c r="F469" s="368"/>
    </row>
    <row r="470" spans="1:6" x14ac:dyDescent="0.35">
      <c r="A470" s="358"/>
      <c r="B470" s="264" t="s">
        <v>595</v>
      </c>
      <c r="C470" s="235"/>
      <c r="D470" s="177"/>
      <c r="E470" s="258"/>
      <c r="F470" s="368"/>
    </row>
    <row r="471" spans="1:6" x14ac:dyDescent="0.35">
      <c r="A471" s="358" t="s">
        <v>596</v>
      </c>
      <c r="B471" s="257" t="s">
        <v>597</v>
      </c>
      <c r="C471" s="235">
        <v>2.3580000000000001</v>
      </c>
      <c r="D471" s="177" t="s">
        <v>71</v>
      </c>
      <c r="E471" s="258"/>
      <c r="F471" s="368">
        <f>C471*E471</f>
        <v>0</v>
      </c>
    </row>
    <row r="472" spans="1:6" x14ac:dyDescent="0.35">
      <c r="A472" s="352"/>
      <c r="B472" s="260" t="s">
        <v>598</v>
      </c>
      <c r="C472" s="235"/>
      <c r="D472" s="177"/>
      <c r="E472" s="258"/>
      <c r="F472" s="368"/>
    </row>
    <row r="473" spans="1:6" x14ac:dyDescent="0.35">
      <c r="A473" s="358"/>
      <c r="B473" s="257" t="s">
        <v>599</v>
      </c>
      <c r="C473" s="235">
        <v>16.503</v>
      </c>
      <c r="D473" s="177" t="s">
        <v>71</v>
      </c>
      <c r="E473" s="258"/>
      <c r="F473" s="368">
        <f t="shared" ref="F473:F474" si="33">C473*E473</f>
        <v>0</v>
      </c>
    </row>
    <row r="474" spans="1:6" x14ac:dyDescent="0.35">
      <c r="A474" s="358" t="s">
        <v>600</v>
      </c>
      <c r="B474" s="251" t="s">
        <v>601</v>
      </c>
      <c r="C474" s="261">
        <v>8</v>
      </c>
      <c r="D474" s="265" t="s">
        <v>71</v>
      </c>
      <c r="E474" s="258"/>
      <c r="F474" s="368">
        <f t="shared" si="33"/>
        <v>0</v>
      </c>
    </row>
    <row r="475" spans="1:6" x14ac:dyDescent="0.35">
      <c r="A475" s="352"/>
      <c r="B475" s="260" t="s">
        <v>602</v>
      </c>
      <c r="C475" s="235"/>
      <c r="D475" s="177"/>
      <c r="E475" s="258"/>
      <c r="F475" s="368"/>
    </row>
    <row r="476" spans="1:6" ht="29" x14ac:dyDescent="0.35">
      <c r="A476" s="358"/>
      <c r="B476" s="266" t="s">
        <v>603</v>
      </c>
      <c r="C476" s="235"/>
      <c r="D476" s="177"/>
      <c r="E476" s="258"/>
      <c r="F476" s="368"/>
    </row>
    <row r="477" spans="1:6" x14ac:dyDescent="0.35">
      <c r="A477" s="358" t="s">
        <v>604</v>
      </c>
      <c r="B477" s="257" t="s">
        <v>605</v>
      </c>
      <c r="C477" s="235">
        <v>542.92319999999995</v>
      </c>
      <c r="D477" s="177" t="s">
        <v>297</v>
      </c>
      <c r="E477" s="258"/>
      <c r="F477" s="368">
        <f t="shared" ref="F477:F478" si="34">C477*E477</f>
        <v>0</v>
      </c>
    </row>
    <row r="478" spans="1:6" x14ac:dyDescent="0.35">
      <c r="A478" s="358" t="s">
        <v>606</v>
      </c>
      <c r="B478" s="257" t="s">
        <v>607</v>
      </c>
      <c r="C478" s="235">
        <v>156.33000000000001</v>
      </c>
      <c r="D478" s="177" t="s">
        <v>297</v>
      </c>
      <c r="E478" s="258"/>
      <c r="F478" s="368">
        <f t="shared" si="34"/>
        <v>0</v>
      </c>
    </row>
    <row r="479" spans="1:6" ht="28.5" x14ac:dyDescent="0.35">
      <c r="A479" s="352"/>
      <c r="B479" s="263" t="s">
        <v>608</v>
      </c>
      <c r="C479" s="235"/>
      <c r="D479" s="177"/>
      <c r="E479" s="258"/>
      <c r="F479" s="368"/>
    </row>
    <row r="480" spans="1:6" x14ac:dyDescent="0.35">
      <c r="A480" s="358" t="s">
        <v>609</v>
      </c>
      <c r="B480" s="257" t="s">
        <v>610</v>
      </c>
      <c r="C480" s="235">
        <v>87.56</v>
      </c>
      <c r="D480" s="177" t="s">
        <v>68</v>
      </c>
      <c r="E480" s="258"/>
      <c r="F480" s="368">
        <f>C480*E480</f>
        <v>0</v>
      </c>
    </row>
    <row r="481" spans="1:6" x14ac:dyDescent="0.35">
      <c r="A481" s="352"/>
      <c r="B481" s="260" t="s">
        <v>100</v>
      </c>
      <c r="C481" s="235"/>
      <c r="D481" s="177"/>
      <c r="E481" s="258"/>
      <c r="F481" s="368"/>
    </row>
    <row r="482" spans="1:6" x14ac:dyDescent="0.35">
      <c r="A482" s="358"/>
      <c r="B482" s="257" t="s">
        <v>611</v>
      </c>
      <c r="C482" s="235">
        <v>64.8</v>
      </c>
      <c r="D482" s="177" t="s">
        <v>68</v>
      </c>
      <c r="E482" s="258"/>
      <c r="F482" s="368">
        <f t="shared" ref="F482:F483" si="35">C482*E482</f>
        <v>0</v>
      </c>
    </row>
    <row r="483" spans="1:6" x14ac:dyDescent="0.35">
      <c r="A483" s="358"/>
      <c r="B483" s="257" t="s">
        <v>612</v>
      </c>
      <c r="C483" s="235">
        <v>36</v>
      </c>
      <c r="D483" s="177" t="s">
        <v>123</v>
      </c>
      <c r="E483" s="258"/>
      <c r="F483" s="368">
        <f t="shared" si="35"/>
        <v>0</v>
      </c>
    </row>
    <row r="484" spans="1:6" x14ac:dyDescent="0.35">
      <c r="A484" s="358"/>
      <c r="B484" s="260" t="s">
        <v>613</v>
      </c>
      <c r="C484" s="235"/>
      <c r="D484" s="177"/>
      <c r="E484" s="258"/>
      <c r="F484" s="368"/>
    </row>
    <row r="485" spans="1:6" ht="43.5" x14ac:dyDescent="0.35">
      <c r="A485" s="358"/>
      <c r="B485" s="266" t="s">
        <v>309</v>
      </c>
      <c r="C485" s="235"/>
      <c r="D485" s="177"/>
      <c r="E485" s="258"/>
      <c r="F485" s="368"/>
    </row>
    <row r="486" spans="1:6" x14ac:dyDescent="0.35">
      <c r="A486" s="358" t="s">
        <v>614</v>
      </c>
      <c r="B486" s="257" t="s">
        <v>615</v>
      </c>
      <c r="C486" s="235">
        <v>135.72</v>
      </c>
      <c r="D486" s="177" t="s">
        <v>68</v>
      </c>
      <c r="E486" s="258"/>
      <c r="F486" s="368">
        <f>C486*E486</f>
        <v>0</v>
      </c>
    </row>
    <row r="487" spans="1:6" x14ac:dyDescent="0.35">
      <c r="A487" s="352"/>
      <c r="B487" s="257" t="s">
        <v>106</v>
      </c>
      <c r="C487" s="235"/>
      <c r="D487" s="177"/>
      <c r="E487" s="258"/>
      <c r="F487" s="368"/>
    </row>
    <row r="488" spans="1:6" x14ac:dyDescent="0.35">
      <c r="A488" s="358" t="s">
        <v>616</v>
      </c>
      <c r="B488" s="257" t="s">
        <v>617</v>
      </c>
      <c r="C488" s="235">
        <v>147.24</v>
      </c>
      <c r="D488" s="177" t="s">
        <v>68</v>
      </c>
      <c r="E488" s="258"/>
      <c r="F488" s="368">
        <f t="shared" ref="F488:F490" si="36">C488*E488</f>
        <v>0</v>
      </c>
    </row>
    <row r="489" spans="1:6" x14ac:dyDescent="0.35">
      <c r="A489" s="358" t="s">
        <v>618</v>
      </c>
      <c r="B489" s="257" t="s">
        <v>619</v>
      </c>
      <c r="C489" s="235">
        <v>147.24</v>
      </c>
      <c r="D489" s="177" t="s">
        <v>68</v>
      </c>
      <c r="E489" s="258"/>
      <c r="F489" s="368">
        <f t="shared" si="36"/>
        <v>0</v>
      </c>
    </row>
    <row r="490" spans="1:6" ht="28.5" x14ac:dyDescent="0.35">
      <c r="A490" s="358" t="s">
        <v>620</v>
      </c>
      <c r="B490" s="257" t="s">
        <v>621</v>
      </c>
      <c r="C490" s="235">
        <v>58.95</v>
      </c>
      <c r="D490" s="177" t="s">
        <v>123</v>
      </c>
      <c r="E490" s="258"/>
      <c r="F490" s="368">
        <f t="shared" si="36"/>
        <v>0</v>
      </c>
    </row>
    <row r="491" spans="1:6" x14ac:dyDescent="0.35">
      <c r="A491" s="352"/>
      <c r="B491" s="260" t="s">
        <v>622</v>
      </c>
      <c r="C491" s="235"/>
      <c r="D491" s="177"/>
      <c r="E491" s="258"/>
      <c r="F491" s="368"/>
    </row>
    <row r="492" spans="1:6" x14ac:dyDescent="0.35">
      <c r="A492" s="358" t="s">
        <v>623</v>
      </c>
      <c r="B492" s="257" t="s">
        <v>624</v>
      </c>
      <c r="C492" s="235">
        <v>11.124000000000001</v>
      </c>
      <c r="D492" s="177" t="s">
        <v>71</v>
      </c>
      <c r="E492" s="258"/>
      <c r="F492" s="368">
        <f t="shared" ref="F492:F500" si="37">C492*E492</f>
        <v>0</v>
      </c>
    </row>
    <row r="493" spans="1:6" x14ac:dyDescent="0.35">
      <c r="A493" s="358" t="s">
        <v>625</v>
      </c>
      <c r="B493" s="257" t="s">
        <v>583</v>
      </c>
      <c r="C493" s="235">
        <v>6.6950000000000003</v>
      </c>
      <c r="D493" s="177" t="s">
        <v>71</v>
      </c>
      <c r="E493" s="258"/>
      <c r="F493" s="368">
        <f t="shared" si="37"/>
        <v>0</v>
      </c>
    </row>
    <row r="494" spans="1:6" x14ac:dyDescent="0.35">
      <c r="A494" s="358" t="s">
        <v>626</v>
      </c>
      <c r="B494" s="257" t="s">
        <v>627</v>
      </c>
      <c r="C494" s="235">
        <v>1.8540000000000001</v>
      </c>
      <c r="D494" s="177" t="s">
        <v>71</v>
      </c>
      <c r="E494" s="258"/>
      <c r="F494" s="368">
        <f t="shared" si="37"/>
        <v>0</v>
      </c>
    </row>
    <row r="495" spans="1:6" x14ac:dyDescent="0.35">
      <c r="A495" s="358" t="s">
        <v>628</v>
      </c>
      <c r="B495" s="257" t="s">
        <v>629</v>
      </c>
      <c r="C495" s="235">
        <v>2.0070000000000001</v>
      </c>
      <c r="D495" s="177" t="s">
        <v>71</v>
      </c>
      <c r="E495" s="258"/>
      <c r="F495" s="368">
        <f t="shared" si="37"/>
        <v>0</v>
      </c>
    </row>
    <row r="496" spans="1:6" ht="28.5" x14ac:dyDescent="0.35">
      <c r="A496" s="358" t="s">
        <v>630</v>
      </c>
      <c r="B496" s="257" t="s">
        <v>631</v>
      </c>
      <c r="C496" s="235">
        <v>20.6</v>
      </c>
      <c r="D496" s="177" t="s">
        <v>68</v>
      </c>
      <c r="E496" s="258"/>
      <c r="F496" s="368">
        <f t="shared" si="37"/>
        <v>0</v>
      </c>
    </row>
    <row r="497" spans="1:6" x14ac:dyDescent="0.35">
      <c r="A497" s="358" t="s">
        <v>632</v>
      </c>
      <c r="B497" s="257" t="s">
        <v>633</v>
      </c>
      <c r="C497" s="235">
        <v>1.6725000000000001</v>
      </c>
      <c r="D497" s="177" t="s">
        <v>71</v>
      </c>
      <c r="E497" s="258"/>
      <c r="F497" s="368">
        <f t="shared" si="37"/>
        <v>0</v>
      </c>
    </row>
    <row r="498" spans="1:6" x14ac:dyDescent="0.35">
      <c r="A498" s="358" t="s">
        <v>634</v>
      </c>
      <c r="B498" s="257" t="s">
        <v>635</v>
      </c>
      <c r="C498" s="235">
        <v>20.07</v>
      </c>
      <c r="D498" s="177" t="s">
        <v>68</v>
      </c>
      <c r="E498" s="258"/>
      <c r="F498" s="368">
        <f t="shared" si="37"/>
        <v>0</v>
      </c>
    </row>
    <row r="499" spans="1:6" x14ac:dyDescent="0.35">
      <c r="A499" s="358" t="s">
        <v>636</v>
      </c>
      <c r="B499" s="257" t="s">
        <v>637</v>
      </c>
      <c r="C499" s="235">
        <v>20.07</v>
      </c>
      <c r="D499" s="177" t="s">
        <v>68</v>
      </c>
      <c r="E499" s="258"/>
      <c r="F499" s="368">
        <f t="shared" si="37"/>
        <v>0</v>
      </c>
    </row>
    <row r="500" spans="1:6" x14ac:dyDescent="0.35">
      <c r="A500" s="358" t="s">
        <v>638</v>
      </c>
      <c r="B500" s="257" t="s">
        <v>639</v>
      </c>
      <c r="C500" s="235">
        <v>8.92</v>
      </c>
      <c r="D500" s="177" t="s">
        <v>68</v>
      </c>
      <c r="E500" s="258"/>
      <c r="F500" s="368">
        <f t="shared" si="37"/>
        <v>0</v>
      </c>
    </row>
    <row r="501" spans="1:6" x14ac:dyDescent="0.35">
      <c r="A501" s="310">
        <v>8.1999999999999993</v>
      </c>
      <c r="B501" s="53" t="s">
        <v>640</v>
      </c>
      <c r="C501" s="181"/>
      <c r="D501" s="182"/>
      <c r="E501" s="183"/>
      <c r="F501" s="366">
        <f>SUM(F502:F513)</f>
        <v>0</v>
      </c>
    </row>
    <row r="502" spans="1:6" x14ac:dyDescent="0.35">
      <c r="A502" s="352"/>
      <c r="B502" s="260" t="s">
        <v>503</v>
      </c>
      <c r="C502" s="235"/>
      <c r="D502" s="177"/>
      <c r="E502" s="258"/>
      <c r="F502" s="368"/>
    </row>
    <row r="503" spans="1:6" x14ac:dyDescent="0.35">
      <c r="A503" s="352"/>
      <c r="B503" s="257" t="s">
        <v>641</v>
      </c>
      <c r="C503" s="235"/>
      <c r="D503" s="177"/>
      <c r="E503" s="258"/>
      <c r="F503" s="368"/>
    </row>
    <row r="504" spans="1:6" x14ac:dyDescent="0.35">
      <c r="A504" s="359" t="s">
        <v>642</v>
      </c>
      <c r="B504" s="257" t="s">
        <v>643</v>
      </c>
      <c r="C504" s="235">
        <v>3.1440000000000001</v>
      </c>
      <c r="D504" s="177" t="s">
        <v>71</v>
      </c>
      <c r="E504" s="258"/>
      <c r="F504" s="368">
        <f t="shared" ref="F504:F505" si="38">C504*E504</f>
        <v>0</v>
      </c>
    </row>
    <row r="505" spans="1:6" x14ac:dyDescent="0.35">
      <c r="A505" s="359" t="s">
        <v>644</v>
      </c>
      <c r="B505" s="257" t="s">
        <v>645</v>
      </c>
      <c r="C505" s="235">
        <v>1.296</v>
      </c>
      <c r="D505" s="177" t="s">
        <v>71</v>
      </c>
      <c r="E505" s="258"/>
      <c r="F505" s="368">
        <f t="shared" si="38"/>
        <v>0</v>
      </c>
    </row>
    <row r="506" spans="1:6" x14ac:dyDescent="0.35">
      <c r="A506" s="352"/>
      <c r="B506" s="260" t="s">
        <v>97</v>
      </c>
      <c r="C506" s="235"/>
      <c r="D506" s="177"/>
      <c r="E506" s="258"/>
      <c r="F506" s="368"/>
    </row>
    <row r="507" spans="1:6" ht="28.5" x14ac:dyDescent="0.35">
      <c r="A507" s="356"/>
      <c r="B507" s="257" t="s">
        <v>294</v>
      </c>
      <c r="C507" s="235"/>
      <c r="D507" s="177"/>
      <c r="E507" s="258"/>
      <c r="F507" s="368"/>
    </row>
    <row r="508" spans="1:6" x14ac:dyDescent="0.35">
      <c r="A508" s="359" t="s">
        <v>646</v>
      </c>
      <c r="B508" s="257" t="s">
        <v>647</v>
      </c>
      <c r="C508" s="235">
        <v>182.64240000000001</v>
      </c>
      <c r="D508" s="177" t="s">
        <v>297</v>
      </c>
      <c r="E508" s="258"/>
      <c r="F508" s="368">
        <f t="shared" ref="F508:F509" si="39">C508*E508</f>
        <v>0</v>
      </c>
    </row>
    <row r="509" spans="1:6" x14ac:dyDescent="0.35">
      <c r="A509" s="359" t="s">
        <v>648</v>
      </c>
      <c r="B509" s="257" t="s">
        <v>649</v>
      </c>
      <c r="C509" s="235">
        <v>359.70240000000001</v>
      </c>
      <c r="D509" s="177" t="s">
        <v>297</v>
      </c>
      <c r="E509" s="258"/>
      <c r="F509" s="368">
        <f t="shared" si="39"/>
        <v>0</v>
      </c>
    </row>
    <row r="510" spans="1:6" x14ac:dyDescent="0.35">
      <c r="A510" s="352"/>
      <c r="B510" s="260" t="s">
        <v>511</v>
      </c>
      <c r="C510" s="235"/>
      <c r="D510" s="177"/>
      <c r="E510" s="258"/>
      <c r="F510" s="368"/>
    </row>
    <row r="511" spans="1:6" x14ac:dyDescent="0.35">
      <c r="A511" s="356"/>
      <c r="B511" s="257" t="s">
        <v>512</v>
      </c>
      <c r="C511" s="235"/>
      <c r="D511" s="177"/>
      <c r="E511" s="258"/>
      <c r="F511" s="368"/>
    </row>
    <row r="512" spans="1:6" x14ac:dyDescent="0.35">
      <c r="A512" s="359" t="s">
        <v>650</v>
      </c>
      <c r="B512" s="257" t="s">
        <v>514</v>
      </c>
      <c r="C512" s="235">
        <v>24.86</v>
      </c>
      <c r="D512" s="177" t="s">
        <v>68</v>
      </c>
      <c r="E512" s="258"/>
      <c r="F512" s="368">
        <f t="shared" ref="F512:F513" si="40">C512*E512</f>
        <v>0</v>
      </c>
    </row>
    <row r="513" spans="1:6" x14ac:dyDescent="0.35">
      <c r="A513" s="359" t="s">
        <v>651</v>
      </c>
      <c r="B513" s="257" t="s">
        <v>652</v>
      </c>
      <c r="C513" s="235">
        <v>32.4</v>
      </c>
      <c r="D513" s="177" t="s">
        <v>68</v>
      </c>
      <c r="E513" s="258"/>
      <c r="F513" s="368">
        <f t="shared" si="40"/>
        <v>0</v>
      </c>
    </row>
    <row r="514" spans="1:6" x14ac:dyDescent="0.35">
      <c r="A514" s="310"/>
      <c r="B514" s="53" t="s">
        <v>653</v>
      </c>
      <c r="C514" s="181"/>
      <c r="D514" s="182"/>
      <c r="E514" s="183"/>
      <c r="F514" s="366">
        <f>SUM(F515:F520)</f>
        <v>0</v>
      </c>
    </row>
    <row r="515" spans="1:6" x14ac:dyDescent="0.35">
      <c r="A515" s="360"/>
      <c r="B515" s="260" t="s">
        <v>654</v>
      </c>
      <c r="C515" s="235"/>
      <c r="D515" s="177"/>
      <c r="E515" s="258"/>
      <c r="F515" s="368"/>
    </row>
    <row r="516" spans="1:6" ht="42.5" x14ac:dyDescent="0.35">
      <c r="A516" s="356"/>
      <c r="B516" s="257" t="s">
        <v>309</v>
      </c>
      <c r="C516" s="235"/>
      <c r="D516" s="177"/>
      <c r="E516" s="258"/>
      <c r="F516" s="368"/>
    </row>
    <row r="517" spans="1:6" x14ac:dyDescent="0.35">
      <c r="A517" s="359" t="s">
        <v>655</v>
      </c>
      <c r="B517" s="257" t="s">
        <v>656</v>
      </c>
      <c r="C517" s="235">
        <v>140.875</v>
      </c>
      <c r="D517" s="177" t="s">
        <v>68</v>
      </c>
      <c r="E517" s="258"/>
      <c r="F517" s="368">
        <f t="shared" ref="F517:F518" si="41">C517*E517</f>
        <v>0</v>
      </c>
    </row>
    <row r="518" spans="1:6" x14ac:dyDescent="0.35">
      <c r="A518" s="359" t="s">
        <v>657</v>
      </c>
      <c r="B518" s="257" t="s">
        <v>658</v>
      </c>
      <c r="C518" s="235">
        <v>15.53</v>
      </c>
      <c r="D518" s="177" t="s">
        <v>68</v>
      </c>
      <c r="E518" s="258"/>
      <c r="F518" s="368">
        <f t="shared" si="41"/>
        <v>0</v>
      </c>
    </row>
    <row r="519" spans="1:6" x14ac:dyDescent="0.35">
      <c r="A519" s="352"/>
      <c r="B519" s="257" t="s">
        <v>495</v>
      </c>
      <c r="C519" s="235"/>
      <c r="D519" s="177"/>
      <c r="E519" s="258"/>
      <c r="F519" s="368"/>
    </row>
    <row r="520" spans="1:6" x14ac:dyDescent="0.35">
      <c r="A520" s="359" t="s">
        <v>659</v>
      </c>
      <c r="B520" s="257" t="s">
        <v>660</v>
      </c>
      <c r="C520" s="235">
        <v>4</v>
      </c>
      <c r="D520" s="177" t="s">
        <v>498</v>
      </c>
      <c r="E520" s="258"/>
      <c r="F520" s="368">
        <f>C520*E520</f>
        <v>0</v>
      </c>
    </row>
    <row r="521" spans="1:6" ht="28" x14ac:dyDescent="0.35">
      <c r="A521" s="310">
        <v>8.3000000000000007</v>
      </c>
      <c r="B521" s="53" t="s">
        <v>661</v>
      </c>
      <c r="C521" s="181"/>
      <c r="D521" s="182"/>
      <c r="E521" s="183"/>
      <c r="F521" s="366">
        <f>SUM(F522:F542)</f>
        <v>0</v>
      </c>
    </row>
    <row r="522" spans="1:6" x14ac:dyDescent="0.35">
      <c r="A522" s="359"/>
      <c r="B522" s="267" t="s">
        <v>662</v>
      </c>
      <c r="C522" s="235"/>
      <c r="D522" s="268"/>
      <c r="E522" s="258"/>
      <c r="F522" s="368"/>
    </row>
    <row r="523" spans="1:6" ht="29" x14ac:dyDescent="0.35">
      <c r="A523" s="359"/>
      <c r="B523" s="224" t="s">
        <v>663</v>
      </c>
      <c r="C523" s="235"/>
      <c r="D523" s="268"/>
      <c r="E523" s="258"/>
      <c r="F523" s="368"/>
    </row>
    <row r="524" spans="1:6" ht="58" x14ac:dyDescent="0.35">
      <c r="A524" s="359"/>
      <c r="B524" s="224" t="s">
        <v>524</v>
      </c>
      <c r="C524" s="235"/>
      <c r="D524" s="268"/>
      <c r="E524" s="258"/>
      <c r="F524" s="368"/>
    </row>
    <row r="525" spans="1:6" x14ac:dyDescent="0.35">
      <c r="A525" s="359" t="s">
        <v>664</v>
      </c>
      <c r="B525" s="269" t="s">
        <v>665</v>
      </c>
      <c r="C525" s="235">
        <v>41</v>
      </c>
      <c r="D525" s="268" t="s">
        <v>123</v>
      </c>
      <c r="E525" s="258"/>
      <c r="F525" s="368">
        <f t="shared" ref="F525:F535" si="42">C525*E525</f>
        <v>0</v>
      </c>
    </row>
    <row r="526" spans="1:6" ht="28" x14ac:dyDescent="0.35">
      <c r="A526" s="359" t="s">
        <v>666</v>
      </c>
      <c r="B526" s="269" t="s">
        <v>667</v>
      </c>
      <c r="C526" s="235">
        <v>45</v>
      </c>
      <c r="D526" s="268" t="s">
        <v>123</v>
      </c>
      <c r="E526" s="258"/>
      <c r="F526" s="368">
        <f t="shared" si="42"/>
        <v>0</v>
      </c>
    </row>
    <row r="527" spans="1:6" ht="28" x14ac:dyDescent="0.35">
      <c r="A527" s="359" t="s">
        <v>668</v>
      </c>
      <c r="B527" s="269" t="s">
        <v>669</v>
      </c>
      <c r="C527" s="235">
        <v>10</v>
      </c>
      <c r="D527" s="268" t="s">
        <v>123</v>
      </c>
      <c r="E527" s="258"/>
      <c r="F527" s="368">
        <f t="shared" si="42"/>
        <v>0</v>
      </c>
    </row>
    <row r="528" spans="1:6" ht="28" x14ac:dyDescent="0.35">
      <c r="A528" s="359" t="s">
        <v>670</v>
      </c>
      <c r="B528" s="269" t="s">
        <v>671</v>
      </c>
      <c r="C528" s="235">
        <v>37</v>
      </c>
      <c r="D528" s="268" t="s">
        <v>123</v>
      </c>
      <c r="E528" s="258"/>
      <c r="F528" s="368">
        <f t="shared" si="42"/>
        <v>0</v>
      </c>
    </row>
    <row r="529" spans="1:6" ht="28" x14ac:dyDescent="0.35">
      <c r="A529" s="359" t="s">
        <v>672</v>
      </c>
      <c r="B529" s="269" t="s">
        <v>673</v>
      </c>
      <c r="C529" s="235">
        <v>127.164</v>
      </c>
      <c r="D529" s="268" t="s">
        <v>123</v>
      </c>
      <c r="E529" s="258"/>
      <c r="F529" s="368">
        <f t="shared" si="42"/>
        <v>0</v>
      </c>
    </row>
    <row r="530" spans="1:6" x14ac:dyDescent="0.35">
      <c r="A530" s="359" t="s">
        <v>674</v>
      </c>
      <c r="B530" s="269" t="s">
        <v>675</v>
      </c>
      <c r="C530" s="235">
        <v>12</v>
      </c>
      <c r="D530" s="268" t="s">
        <v>498</v>
      </c>
      <c r="E530" s="258"/>
      <c r="F530" s="368">
        <f t="shared" si="42"/>
        <v>0</v>
      </c>
    </row>
    <row r="531" spans="1:6" x14ac:dyDescent="0.35">
      <c r="A531" s="359" t="s">
        <v>676</v>
      </c>
      <c r="B531" s="269" t="s">
        <v>677</v>
      </c>
      <c r="C531" s="235">
        <v>12</v>
      </c>
      <c r="D531" s="268" t="s">
        <v>498</v>
      </c>
      <c r="E531" s="258"/>
      <c r="F531" s="368">
        <f t="shared" si="42"/>
        <v>0</v>
      </c>
    </row>
    <row r="532" spans="1:6" x14ac:dyDescent="0.35">
      <c r="A532" s="352"/>
      <c r="B532" s="267" t="s">
        <v>164</v>
      </c>
      <c r="C532" s="235"/>
      <c r="D532" s="268"/>
      <c r="E532" s="258"/>
      <c r="F532" s="368"/>
    </row>
    <row r="533" spans="1:6" ht="42" x14ac:dyDescent="0.35">
      <c r="A533" s="359" t="s">
        <v>678</v>
      </c>
      <c r="B533" s="269" t="s">
        <v>535</v>
      </c>
      <c r="C533" s="235">
        <v>116.66</v>
      </c>
      <c r="D533" s="268" t="s">
        <v>68</v>
      </c>
      <c r="E533" s="258"/>
      <c r="F533" s="368">
        <f t="shared" si="42"/>
        <v>0</v>
      </c>
    </row>
    <row r="534" spans="1:6" ht="28" x14ac:dyDescent="0.35">
      <c r="A534" s="359" t="s">
        <v>679</v>
      </c>
      <c r="B534" s="269" t="s">
        <v>680</v>
      </c>
      <c r="C534" s="235">
        <v>11.66</v>
      </c>
      <c r="D534" s="268" t="s">
        <v>123</v>
      </c>
      <c r="E534" s="258"/>
      <c r="F534" s="368">
        <f t="shared" si="42"/>
        <v>0</v>
      </c>
    </row>
    <row r="535" spans="1:6" ht="56" x14ac:dyDescent="0.35">
      <c r="A535" s="359" t="s">
        <v>681</v>
      </c>
      <c r="B535" s="269" t="s">
        <v>682</v>
      </c>
      <c r="C535" s="235">
        <v>10</v>
      </c>
      <c r="D535" s="268" t="s">
        <v>68</v>
      </c>
      <c r="E535" s="258"/>
      <c r="F535" s="368">
        <f t="shared" si="42"/>
        <v>0</v>
      </c>
    </row>
    <row r="536" spans="1:6" x14ac:dyDescent="0.35">
      <c r="A536" s="352"/>
      <c r="B536" s="263" t="s">
        <v>348</v>
      </c>
      <c r="C536" s="270"/>
      <c r="D536" s="271"/>
      <c r="E536" s="272"/>
      <c r="F536" s="368"/>
    </row>
    <row r="537" spans="1:6" x14ac:dyDescent="0.35">
      <c r="A537" s="352"/>
      <c r="B537" s="263" t="s">
        <v>349</v>
      </c>
      <c r="C537" s="270"/>
      <c r="D537" s="271"/>
      <c r="E537" s="272"/>
      <c r="F537" s="368"/>
    </row>
    <row r="538" spans="1:6" ht="28.5" x14ac:dyDescent="0.35">
      <c r="A538" s="359" t="s">
        <v>683</v>
      </c>
      <c r="B538" s="257" t="s">
        <v>684</v>
      </c>
      <c r="C538" s="273">
        <v>21.4</v>
      </c>
      <c r="D538" s="274" t="s">
        <v>123</v>
      </c>
      <c r="E538" s="272"/>
      <c r="F538" s="368">
        <f t="shared" ref="F538:F540" si="43">C538*E538</f>
        <v>0</v>
      </c>
    </row>
    <row r="539" spans="1:6" x14ac:dyDescent="0.35">
      <c r="A539" s="359" t="s">
        <v>685</v>
      </c>
      <c r="B539" s="257" t="s">
        <v>686</v>
      </c>
      <c r="C539" s="235">
        <v>16</v>
      </c>
      <c r="D539" s="271" t="s">
        <v>115</v>
      </c>
      <c r="E539" s="258"/>
      <c r="F539" s="368">
        <f t="shared" si="43"/>
        <v>0</v>
      </c>
    </row>
    <row r="540" spans="1:6" x14ac:dyDescent="0.35">
      <c r="A540" s="359" t="s">
        <v>687</v>
      </c>
      <c r="B540" s="257" t="s">
        <v>688</v>
      </c>
      <c r="C540" s="235">
        <v>2</v>
      </c>
      <c r="D540" s="271" t="s">
        <v>115</v>
      </c>
      <c r="E540" s="258"/>
      <c r="F540" s="368">
        <f t="shared" si="43"/>
        <v>0</v>
      </c>
    </row>
    <row r="541" spans="1:6" x14ac:dyDescent="0.35">
      <c r="A541" s="352"/>
      <c r="B541" s="260" t="s">
        <v>689</v>
      </c>
      <c r="C541" s="235"/>
      <c r="D541" s="271"/>
      <c r="E541" s="258"/>
      <c r="F541" s="368"/>
    </row>
    <row r="542" spans="1:6" ht="70.5" x14ac:dyDescent="0.35">
      <c r="A542" s="359" t="s">
        <v>690</v>
      </c>
      <c r="B542" s="257" t="s">
        <v>691</v>
      </c>
      <c r="C542" s="235">
        <v>94.17</v>
      </c>
      <c r="D542" s="177" t="s">
        <v>68</v>
      </c>
      <c r="E542" s="258"/>
      <c r="F542" s="368">
        <f t="shared" ref="F542" si="44">C542*E542</f>
        <v>0</v>
      </c>
    </row>
    <row r="543" spans="1:6" x14ac:dyDescent="0.35">
      <c r="A543" s="310">
        <v>8.4</v>
      </c>
      <c r="B543" s="53" t="s">
        <v>692</v>
      </c>
      <c r="C543" s="181"/>
      <c r="D543" s="182"/>
      <c r="E543" s="183"/>
      <c r="F543" s="366">
        <f>SUM(F544:F560)</f>
        <v>0</v>
      </c>
    </row>
    <row r="544" spans="1:6" x14ac:dyDescent="0.35">
      <c r="A544" s="363"/>
      <c r="B544" s="253" t="s">
        <v>693</v>
      </c>
      <c r="C544" s="235"/>
      <c r="D544" s="177"/>
      <c r="E544" s="258"/>
      <c r="F544" s="369"/>
    </row>
    <row r="545" spans="1:6" ht="42.5" x14ac:dyDescent="0.35">
      <c r="A545" s="360"/>
      <c r="B545" s="257" t="s">
        <v>694</v>
      </c>
      <c r="C545" s="235"/>
      <c r="D545" s="177"/>
      <c r="E545" s="258"/>
      <c r="F545" s="368"/>
    </row>
    <row r="546" spans="1:6" x14ac:dyDescent="0.35">
      <c r="A546" s="352"/>
      <c r="B546" s="260" t="s">
        <v>695</v>
      </c>
      <c r="C546" s="235"/>
      <c r="D546" s="177"/>
      <c r="E546" s="258"/>
      <c r="F546" s="368"/>
    </row>
    <row r="547" spans="1:6" ht="84.5" x14ac:dyDescent="0.35">
      <c r="A547" s="364" t="s">
        <v>696</v>
      </c>
      <c r="B547" s="257" t="s">
        <v>697</v>
      </c>
      <c r="C547" s="235">
        <v>5</v>
      </c>
      <c r="D547" s="177" t="s">
        <v>115</v>
      </c>
      <c r="E547" s="258"/>
      <c r="F547" s="368">
        <f t="shared" ref="F547:F551" si="45">C547*E547</f>
        <v>0</v>
      </c>
    </row>
    <row r="548" spans="1:6" ht="84.5" x14ac:dyDescent="0.35">
      <c r="A548" s="364" t="s">
        <v>698</v>
      </c>
      <c r="B548" s="257" t="s">
        <v>699</v>
      </c>
      <c r="C548" s="235">
        <v>1</v>
      </c>
      <c r="D548" s="177" t="s">
        <v>115</v>
      </c>
      <c r="E548" s="258"/>
      <c r="F548" s="368">
        <f t="shared" si="45"/>
        <v>0</v>
      </c>
    </row>
    <row r="549" spans="1:6" x14ac:dyDescent="0.35">
      <c r="A549" s="352"/>
      <c r="B549" s="260" t="s">
        <v>173</v>
      </c>
      <c r="C549" s="275"/>
      <c r="D549" s="276"/>
      <c r="E549" s="258"/>
      <c r="F549" s="368"/>
    </row>
    <row r="550" spans="1:6" ht="28.5" x14ac:dyDescent="0.35">
      <c r="A550" s="363"/>
      <c r="B550" s="257" t="s">
        <v>174</v>
      </c>
      <c r="C550" s="275"/>
      <c r="D550" s="276"/>
      <c r="E550" s="258"/>
      <c r="F550" s="368"/>
    </row>
    <row r="551" spans="1:6" x14ac:dyDescent="0.35">
      <c r="A551" s="364" t="s">
        <v>700</v>
      </c>
      <c r="B551" s="257" t="s">
        <v>133</v>
      </c>
      <c r="C551" s="235">
        <v>10.45</v>
      </c>
      <c r="D551" s="177" t="s">
        <v>68</v>
      </c>
      <c r="E551" s="258"/>
      <c r="F551" s="368">
        <f t="shared" si="45"/>
        <v>0</v>
      </c>
    </row>
    <row r="552" spans="1:6" x14ac:dyDescent="0.35">
      <c r="A552" s="364"/>
      <c r="B552" s="253" t="s">
        <v>176</v>
      </c>
      <c r="C552" s="235"/>
      <c r="D552" s="177"/>
      <c r="E552" s="258"/>
      <c r="F552" s="368"/>
    </row>
    <row r="553" spans="1:6" x14ac:dyDescent="0.35">
      <c r="A553" s="363"/>
      <c r="B553" s="257" t="s">
        <v>701</v>
      </c>
      <c r="C553" s="235"/>
      <c r="D553" s="177"/>
      <c r="E553" s="258"/>
      <c r="F553" s="368"/>
    </row>
    <row r="554" spans="1:6" ht="87" x14ac:dyDescent="0.35">
      <c r="A554" s="363"/>
      <c r="B554" s="266" t="s">
        <v>702</v>
      </c>
      <c r="C554" s="235"/>
      <c r="D554" s="177"/>
      <c r="E554" s="258"/>
      <c r="F554" s="368"/>
    </row>
    <row r="555" spans="1:6" ht="84.5" x14ac:dyDescent="0.35">
      <c r="A555" s="364" t="s">
        <v>703</v>
      </c>
      <c r="B555" s="257" t="s">
        <v>704</v>
      </c>
      <c r="C555" s="235">
        <v>3</v>
      </c>
      <c r="D555" s="177" t="s">
        <v>115</v>
      </c>
      <c r="E555" s="258"/>
      <c r="F555" s="368">
        <f t="shared" ref="F555:F560" si="46">C555*E555</f>
        <v>0</v>
      </c>
    </row>
    <row r="556" spans="1:6" ht="42.5" x14ac:dyDescent="0.35">
      <c r="A556" s="364" t="s">
        <v>705</v>
      </c>
      <c r="B556" s="257" t="s">
        <v>706</v>
      </c>
      <c r="C556" s="235">
        <v>1</v>
      </c>
      <c r="D556" s="177" t="s">
        <v>498</v>
      </c>
      <c r="E556" s="258"/>
      <c r="F556" s="368">
        <f t="shared" si="46"/>
        <v>0</v>
      </c>
    </row>
    <row r="557" spans="1:6" ht="84.5" x14ac:dyDescent="0.35">
      <c r="A557" s="364" t="s">
        <v>707</v>
      </c>
      <c r="B557" s="257" t="s">
        <v>708</v>
      </c>
      <c r="C557" s="235">
        <v>2</v>
      </c>
      <c r="D557" s="177" t="s">
        <v>115</v>
      </c>
      <c r="E557" s="258"/>
      <c r="F557" s="368">
        <f t="shared" si="46"/>
        <v>0</v>
      </c>
    </row>
    <row r="558" spans="1:6" ht="84.5" x14ac:dyDescent="0.35">
      <c r="A558" s="364" t="s">
        <v>709</v>
      </c>
      <c r="B558" s="257" t="s">
        <v>710</v>
      </c>
      <c r="C558" s="235">
        <v>3</v>
      </c>
      <c r="D558" s="177" t="s">
        <v>498</v>
      </c>
      <c r="E558" s="258"/>
      <c r="F558" s="368">
        <f t="shared" si="46"/>
        <v>0</v>
      </c>
    </row>
    <row r="559" spans="1:6" x14ac:dyDescent="0.35">
      <c r="A559" s="364" t="s">
        <v>711</v>
      </c>
      <c r="B559" s="257" t="s">
        <v>712</v>
      </c>
      <c r="C559" s="235">
        <v>10.1236</v>
      </c>
      <c r="D559" s="177" t="s">
        <v>115</v>
      </c>
      <c r="E559" s="258"/>
      <c r="F559" s="368">
        <f t="shared" si="46"/>
        <v>0</v>
      </c>
    </row>
    <row r="560" spans="1:6" x14ac:dyDescent="0.35">
      <c r="A560" s="364" t="s">
        <v>713</v>
      </c>
      <c r="B560" s="257" t="s">
        <v>714</v>
      </c>
      <c r="C560" s="235">
        <v>11</v>
      </c>
      <c r="D560" s="177" t="s">
        <v>123</v>
      </c>
      <c r="E560" s="258"/>
      <c r="F560" s="368">
        <f t="shared" si="46"/>
        <v>0</v>
      </c>
    </row>
    <row r="561" spans="1:6" x14ac:dyDescent="0.35">
      <c r="A561" s="310">
        <v>8.5</v>
      </c>
      <c r="B561" s="53" t="s">
        <v>137</v>
      </c>
      <c r="C561" s="181"/>
      <c r="D561" s="182"/>
      <c r="E561" s="183"/>
      <c r="F561" s="366">
        <f>SUM(F562:F575)</f>
        <v>0</v>
      </c>
    </row>
    <row r="562" spans="1:6" x14ac:dyDescent="0.35">
      <c r="A562" s="364"/>
      <c r="B562" s="260" t="s">
        <v>371</v>
      </c>
      <c r="C562" s="235"/>
      <c r="D562" s="177"/>
      <c r="E562" s="258"/>
      <c r="F562" s="368"/>
    </row>
    <row r="563" spans="1:6" x14ac:dyDescent="0.35">
      <c r="A563" s="364"/>
      <c r="B563" s="257" t="s">
        <v>372</v>
      </c>
      <c r="C563" s="235"/>
      <c r="D563" s="177"/>
      <c r="E563" s="258"/>
      <c r="F563" s="368"/>
    </row>
    <row r="564" spans="1:6" x14ac:dyDescent="0.35">
      <c r="A564" s="364" t="s">
        <v>715</v>
      </c>
      <c r="B564" s="257" t="s">
        <v>716</v>
      </c>
      <c r="C564" s="235">
        <v>68.33</v>
      </c>
      <c r="D564" s="177" t="s">
        <v>68</v>
      </c>
      <c r="E564" s="258"/>
      <c r="F564" s="368">
        <f>C564*E564</f>
        <v>0</v>
      </c>
    </row>
    <row r="565" spans="1:6" x14ac:dyDescent="0.35">
      <c r="A565" s="370"/>
      <c r="B565" s="260" t="s">
        <v>181</v>
      </c>
      <c r="C565" s="235"/>
      <c r="D565" s="177"/>
      <c r="E565" s="258"/>
      <c r="F565" s="368"/>
    </row>
    <row r="566" spans="1:6" ht="29" x14ac:dyDescent="0.35">
      <c r="A566" s="371"/>
      <c r="B566" s="266" t="s">
        <v>717</v>
      </c>
      <c r="C566" s="235"/>
      <c r="D566" s="177"/>
      <c r="E566" s="258"/>
      <c r="F566" s="368"/>
    </row>
    <row r="567" spans="1:6" x14ac:dyDescent="0.35">
      <c r="A567" s="364" t="s">
        <v>718</v>
      </c>
      <c r="B567" s="257" t="s">
        <v>719</v>
      </c>
      <c r="C567" s="235">
        <v>169.62</v>
      </c>
      <c r="D567" s="177" t="s">
        <v>68</v>
      </c>
      <c r="E567" s="258"/>
      <c r="F567" s="368">
        <f>C567*E567</f>
        <v>0</v>
      </c>
    </row>
    <row r="568" spans="1:6" x14ac:dyDescent="0.35">
      <c r="A568" s="364" t="s">
        <v>720</v>
      </c>
      <c r="B568" s="257" t="s">
        <v>721</v>
      </c>
      <c r="C568" s="235">
        <v>169.62</v>
      </c>
      <c r="D568" s="177" t="s">
        <v>68</v>
      </c>
      <c r="E568" s="258"/>
      <c r="F568" s="368">
        <f>C568*E568</f>
        <v>0</v>
      </c>
    </row>
    <row r="569" spans="1:6" ht="28.5" x14ac:dyDescent="0.35">
      <c r="A569" s="370"/>
      <c r="B569" s="260" t="s">
        <v>722</v>
      </c>
      <c r="C569" s="235"/>
      <c r="D569" s="177"/>
      <c r="E569" s="258"/>
      <c r="F569" s="368"/>
    </row>
    <row r="570" spans="1:6" x14ac:dyDescent="0.35">
      <c r="A570" s="364" t="s">
        <v>723</v>
      </c>
      <c r="B570" s="257" t="s">
        <v>724</v>
      </c>
      <c r="C570" s="235">
        <v>136.07470000000001</v>
      </c>
      <c r="D570" s="177" t="s">
        <v>68</v>
      </c>
      <c r="E570" s="258"/>
      <c r="F570" s="368">
        <f>C570*E570</f>
        <v>0</v>
      </c>
    </row>
    <row r="571" spans="1:6" ht="42.5" x14ac:dyDescent="0.35">
      <c r="A571" s="370"/>
      <c r="B571" s="257" t="s">
        <v>725</v>
      </c>
      <c r="C571" s="235"/>
      <c r="D571" s="177"/>
      <c r="E571" s="258"/>
      <c r="F571" s="368"/>
    </row>
    <row r="572" spans="1:6" x14ac:dyDescent="0.35">
      <c r="A572" s="364" t="s">
        <v>726</v>
      </c>
      <c r="B572" s="257" t="s">
        <v>727</v>
      </c>
      <c r="C572" s="235">
        <v>136.07470000000001</v>
      </c>
      <c r="D572" s="177" t="s">
        <v>68</v>
      </c>
      <c r="E572" s="258"/>
      <c r="F572" s="368">
        <f>C572*E572</f>
        <v>0</v>
      </c>
    </row>
    <row r="573" spans="1:6" x14ac:dyDescent="0.35">
      <c r="A573" s="370"/>
      <c r="B573" s="260" t="s">
        <v>728</v>
      </c>
      <c r="C573" s="235"/>
      <c r="D573" s="177"/>
      <c r="E573" s="258"/>
      <c r="F573" s="368"/>
    </row>
    <row r="574" spans="1:6" x14ac:dyDescent="0.35">
      <c r="A574" s="364" t="s">
        <v>729</v>
      </c>
      <c r="B574" s="257" t="s">
        <v>730</v>
      </c>
      <c r="C574" s="235">
        <v>94</v>
      </c>
      <c r="D574" s="177" t="s">
        <v>68</v>
      </c>
      <c r="E574" s="258"/>
      <c r="F574" s="368">
        <f t="shared" ref="F574:F575" si="47">C574*E574</f>
        <v>0</v>
      </c>
    </row>
    <row r="575" spans="1:6" ht="28.5" x14ac:dyDescent="0.35">
      <c r="A575" s="364" t="s">
        <v>731</v>
      </c>
      <c r="B575" s="257" t="s">
        <v>732</v>
      </c>
      <c r="C575" s="235">
        <v>94</v>
      </c>
      <c r="D575" s="177" t="s">
        <v>68</v>
      </c>
      <c r="E575" s="258"/>
      <c r="F575" s="368">
        <f t="shared" si="47"/>
        <v>0</v>
      </c>
    </row>
    <row r="576" spans="1:6" x14ac:dyDescent="0.35">
      <c r="A576" s="310">
        <v>8.6</v>
      </c>
      <c r="B576" s="53" t="s">
        <v>733</v>
      </c>
      <c r="C576" s="181">
        <v>1</v>
      </c>
      <c r="D576" s="182"/>
      <c r="E576" s="183"/>
      <c r="F576" s="366">
        <f>SUM(F578:F590)</f>
        <v>0</v>
      </c>
    </row>
    <row r="577" spans="1:6" x14ac:dyDescent="0.35">
      <c r="A577" s="370"/>
      <c r="B577" s="260" t="s">
        <v>734</v>
      </c>
      <c r="C577" s="235"/>
      <c r="D577" s="277"/>
      <c r="E577" s="259"/>
      <c r="F577" s="368"/>
    </row>
    <row r="578" spans="1:6" ht="29" x14ac:dyDescent="0.35">
      <c r="A578" s="364"/>
      <c r="B578" s="266" t="s">
        <v>735</v>
      </c>
      <c r="C578" s="235"/>
      <c r="D578" s="277"/>
      <c r="E578" s="259"/>
      <c r="F578" s="368"/>
    </row>
    <row r="579" spans="1:6" x14ac:dyDescent="0.35">
      <c r="A579" s="364" t="s">
        <v>736</v>
      </c>
      <c r="B579" s="257" t="s">
        <v>737</v>
      </c>
      <c r="C579" s="235">
        <v>86</v>
      </c>
      <c r="D579" s="277" t="s">
        <v>123</v>
      </c>
      <c r="E579" s="259"/>
      <c r="F579" s="368">
        <f t="shared" ref="F579:F585" si="48">C579*E579</f>
        <v>0</v>
      </c>
    </row>
    <row r="580" spans="1:6" x14ac:dyDescent="0.35">
      <c r="A580" s="364" t="s">
        <v>738</v>
      </c>
      <c r="B580" s="257" t="s">
        <v>739</v>
      </c>
      <c r="C580" s="235">
        <v>15</v>
      </c>
      <c r="D580" s="277" t="s">
        <v>115</v>
      </c>
      <c r="E580" s="259"/>
      <c r="F580" s="368">
        <f t="shared" si="48"/>
        <v>0</v>
      </c>
    </row>
    <row r="581" spans="1:6" x14ac:dyDescent="0.35">
      <c r="A581" s="364" t="s">
        <v>740</v>
      </c>
      <c r="B581" s="257" t="s">
        <v>741</v>
      </c>
      <c r="C581" s="235">
        <v>10</v>
      </c>
      <c r="D581" s="277" t="s">
        <v>115</v>
      </c>
      <c r="E581" s="259"/>
      <c r="F581" s="368">
        <f t="shared" si="48"/>
        <v>0</v>
      </c>
    </row>
    <row r="582" spans="1:6" x14ac:dyDescent="0.35">
      <c r="A582" s="364" t="s">
        <v>742</v>
      </c>
      <c r="B582" s="257" t="s">
        <v>743</v>
      </c>
      <c r="C582" s="235">
        <v>18</v>
      </c>
      <c r="D582" s="277" t="s">
        <v>115</v>
      </c>
      <c r="E582" s="259"/>
      <c r="F582" s="368">
        <f t="shared" si="48"/>
        <v>0</v>
      </c>
    </row>
    <row r="583" spans="1:6" x14ac:dyDescent="0.35">
      <c r="A583" s="364" t="s">
        <v>744</v>
      </c>
      <c r="B583" s="257" t="s">
        <v>745</v>
      </c>
      <c r="C583" s="235">
        <v>9</v>
      </c>
      <c r="D583" s="277" t="s">
        <v>115</v>
      </c>
      <c r="E583" s="259"/>
      <c r="F583" s="368">
        <f t="shared" si="48"/>
        <v>0</v>
      </c>
    </row>
    <row r="584" spans="1:6" x14ac:dyDescent="0.35">
      <c r="A584" s="364" t="s">
        <v>746</v>
      </c>
      <c r="B584" s="257" t="s">
        <v>747</v>
      </c>
      <c r="C584" s="235">
        <v>5</v>
      </c>
      <c r="D584" s="277" t="s">
        <v>115</v>
      </c>
      <c r="E584" s="259"/>
      <c r="F584" s="368">
        <f t="shared" si="48"/>
        <v>0</v>
      </c>
    </row>
    <row r="585" spans="1:6" x14ac:dyDescent="0.35">
      <c r="A585" s="364" t="s">
        <v>748</v>
      </c>
      <c r="B585" s="257" t="s">
        <v>749</v>
      </c>
      <c r="C585" s="235">
        <v>1</v>
      </c>
      <c r="D585" s="277" t="s">
        <v>115</v>
      </c>
      <c r="E585" s="259"/>
      <c r="F585" s="368">
        <f t="shared" si="48"/>
        <v>0</v>
      </c>
    </row>
    <row r="586" spans="1:6" x14ac:dyDescent="0.35">
      <c r="A586" s="370"/>
      <c r="B586" s="260" t="s">
        <v>750</v>
      </c>
      <c r="C586" s="235"/>
      <c r="D586" s="277"/>
      <c r="E586" s="259"/>
      <c r="F586" s="368"/>
    </row>
    <row r="587" spans="1:6" x14ac:dyDescent="0.35">
      <c r="A587" s="364" t="s">
        <v>751</v>
      </c>
      <c r="B587" s="257" t="s">
        <v>752</v>
      </c>
      <c r="C587" s="235"/>
      <c r="D587" s="277"/>
      <c r="E587" s="259"/>
      <c r="F587" s="368"/>
    </row>
    <row r="588" spans="1:6" x14ac:dyDescent="0.35">
      <c r="A588" s="364" t="s">
        <v>753</v>
      </c>
      <c r="B588" s="257" t="s">
        <v>754</v>
      </c>
      <c r="C588" s="235">
        <v>18</v>
      </c>
      <c r="D588" s="277" t="s">
        <v>123</v>
      </c>
      <c r="E588" s="259"/>
      <c r="F588" s="368">
        <f t="shared" ref="F588:F590" si="49">C588*E588</f>
        <v>0</v>
      </c>
    </row>
    <row r="589" spans="1:6" x14ac:dyDescent="0.35">
      <c r="A589" s="364" t="s">
        <v>755</v>
      </c>
      <c r="B589" s="257" t="s">
        <v>756</v>
      </c>
      <c r="C589" s="235">
        <v>100</v>
      </c>
      <c r="D589" s="277" t="s">
        <v>123</v>
      </c>
      <c r="E589" s="259"/>
      <c r="F589" s="368">
        <f t="shared" si="49"/>
        <v>0</v>
      </c>
    </row>
    <row r="590" spans="1:6" x14ac:dyDescent="0.35">
      <c r="A590" s="364" t="s">
        <v>757</v>
      </c>
      <c r="B590" s="257" t="s">
        <v>758</v>
      </c>
      <c r="C590" s="235">
        <v>150</v>
      </c>
      <c r="D590" s="277" t="s">
        <v>123</v>
      </c>
      <c r="E590" s="259"/>
      <c r="F590" s="368">
        <f t="shared" si="49"/>
        <v>0</v>
      </c>
    </row>
    <row r="591" spans="1:6" x14ac:dyDescent="0.35">
      <c r="A591" s="310"/>
      <c r="B591" s="53" t="s">
        <v>759</v>
      </c>
      <c r="C591" s="181"/>
      <c r="D591" s="182"/>
      <c r="E591" s="183"/>
      <c r="F591" s="366">
        <f>SUM(F592:F593)</f>
        <v>0</v>
      </c>
    </row>
    <row r="592" spans="1:6" x14ac:dyDescent="0.35">
      <c r="A592" s="364"/>
      <c r="B592" s="260" t="s">
        <v>760</v>
      </c>
      <c r="C592" s="235"/>
      <c r="D592" s="177"/>
      <c r="E592" s="258"/>
      <c r="F592" s="369"/>
    </row>
    <row r="593" spans="1:6" ht="42.5" x14ac:dyDescent="0.35">
      <c r="A593" s="364" t="s">
        <v>761</v>
      </c>
      <c r="B593" s="257" t="s">
        <v>762</v>
      </c>
      <c r="C593" s="235">
        <v>8</v>
      </c>
      <c r="D593" s="177" t="s">
        <v>115</v>
      </c>
      <c r="E593" s="258"/>
      <c r="F593" s="368">
        <f t="shared" ref="F593" si="50">C593*E593</f>
        <v>0</v>
      </c>
    </row>
    <row r="594" spans="1:6" x14ac:dyDescent="0.35">
      <c r="A594" s="364"/>
      <c r="B594" s="257"/>
      <c r="C594" s="235"/>
      <c r="D594" s="177"/>
      <c r="E594" s="258"/>
      <c r="F594" s="368"/>
    </row>
    <row r="595" spans="1:6" x14ac:dyDescent="0.35">
      <c r="A595" s="354" t="s">
        <v>763</v>
      </c>
      <c r="B595" s="184" t="s">
        <v>764</v>
      </c>
      <c r="C595" s="154" t="s">
        <v>765</v>
      </c>
      <c r="D595" s="185"/>
      <c r="E595" s="185"/>
      <c r="F595" s="303">
        <f>SUM(F596:F651)/2</f>
        <v>0</v>
      </c>
    </row>
    <row r="596" spans="1:6" x14ac:dyDescent="0.35">
      <c r="A596" s="298"/>
      <c r="B596" s="18" t="s">
        <v>64</v>
      </c>
      <c r="C596" s="19"/>
      <c r="D596" s="20"/>
      <c r="E596" s="245"/>
      <c r="F596" s="299">
        <f>SUM(F597:F625)</f>
        <v>0</v>
      </c>
    </row>
    <row r="597" spans="1:6" x14ac:dyDescent="0.35">
      <c r="A597" s="372"/>
      <c r="B597" s="186" t="s">
        <v>65</v>
      </c>
      <c r="C597" s="187"/>
      <c r="D597" s="188"/>
      <c r="E597" s="189"/>
      <c r="F597" s="373"/>
    </row>
    <row r="598" spans="1:6" x14ac:dyDescent="0.35">
      <c r="A598" s="372" t="s">
        <v>766</v>
      </c>
      <c r="B598" s="190" t="s">
        <v>67</v>
      </c>
      <c r="C598" s="187" t="s">
        <v>68</v>
      </c>
      <c r="D598" s="187">
        <v>80</v>
      </c>
      <c r="E598" s="189"/>
      <c r="F598" s="373">
        <f>E598*D598</f>
        <v>0</v>
      </c>
    </row>
    <row r="599" spans="1:6" ht="28" x14ac:dyDescent="0.35">
      <c r="A599" s="372" t="s">
        <v>767</v>
      </c>
      <c r="B599" s="36" t="s">
        <v>70</v>
      </c>
      <c r="C599" s="187" t="s">
        <v>71</v>
      </c>
      <c r="D599" s="187">
        <v>4.32</v>
      </c>
      <c r="E599" s="189"/>
      <c r="F599" s="373">
        <f>E599*D599</f>
        <v>0</v>
      </c>
    </row>
    <row r="600" spans="1:6" x14ac:dyDescent="0.35">
      <c r="A600" s="374"/>
      <c r="B600" s="186" t="s">
        <v>72</v>
      </c>
      <c r="C600" s="187"/>
      <c r="D600" s="188"/>
      <c r="E600" s="189"/>
      <c r="F600" s="373"/>
    </row>
    <row r="601" spans="1:6" x14ac:dyDescent="0.35">
      <c r="A601" s="372"/>
      <c r="B601" s="191" t="s">
        <v>74</v>
      </c>
      <c r="C601" s="187" t="s">
        <v>71</v>
      </c>
      <c r="D601" s="187">
        <v>4.4999999999999998E-2</v>
      </c>
      <c r="E601" s="189"/>
      <c r="F601" s="373">
        <f>E601*D601</f>
        <v>0</v>
      </c>
    </row>
    <row r="602" spans="1:6" x14ac:dyDescent="0.35">
      <c r="A602" s="372"/>
      <c r="B602" s="186" t="s">
        <v>75</v>
      </c>
      <c r="C602" s="187"/>
      <c r="D602" s="188"/>
      <c r="E602" s="189"/>
      <c r="F602" s="373"/>
    </row>
    <row r="603" spans="1:6" x14ac:dyDescent="0.35">
      <c r="A603" s="374"/>
      <c r="B603" s="191" t="s">
        <v>77</v>
      </c>
      <c r="C603" s="187" t="s">
        <v>71</v>
      </c>
      <c r="D603" s="187">
        <v>4.2750000000000004</v>
      </c>
      <c r="E603" s="189"/>
      <c r="F603" s="373">
        <f>E603*D603</f>
        <v>0</v>
      </c>
    </row>
    <row r="604" spans="1:6" x14ac:dyDescent="0.35">
      <c r="A604" s="375"/>
      <c r="B604" s="186" t="s">
        <v>78</v>
      </c>
      <c r="C604" s="187"/>
      <c r="D604" s="188"/>
      <c r="E604" s="189"/>
      <c r="F604" s="373"/>
    </row>
    <row r="605" spans="1:6" x14ac:dyDescent="0.35">
      <c r="A605" s="374"/>
      <c r="B605" s="186" t="s">
        <v>79</v>
      </c>
      <c r="C605" s="187"/>
      <c r="D605" s="188"/>
      <c r="E605" s="189"/>
      <c r="F605" s="373"/>
    </row>
    <row r="606" spans="1:6" x14ac:dyDescent="0.35">
      <c r="A606" s="372" t="s">
        <v>768</v>
      </c>
      <c r="B606" s="190" t="s">
        <v>81</v>
      </c>
      <c r="C606" s="187" t="s">
        <v>71</v>
      </c>
      <c r="D606" s="187">
        <v>2.16</v>
      </c>
      <c r="E606" s="189"/>
      <c r="F606" s="373">
        <f>E606*D606</f>
        <v>0</v>
      </c>
    </row>
    <row r="607" spans="1:6" x14ac:dyDescent="0.35">
      <c r="A607" s="372"/>
      <c r="B607" s="186" t="s">
        <v>82</v>
      </c>
      <c r="C607" s="188"/>
      <c r="D607" s="188"/>
      <c r="E607" s="189"/>
      <c r="F607" s="373"/>
    </row>
    <row r="608" spans="1:6" ht="28" x14ac:dyDescent="0.35">
      <c r="A608" s="372" t="s">
        <v>769</v>
      </c>
      <c r="B608" s="190" t="s">
        <v>84</v>
      </c>
      <c r="C608" s="187" t="s">
        <v>68</v>
      </c>
      <c r="D608" s="187">
        <v>21.6</v>
      </c>
      <c r="E608" s="189"/>
      <c r="F608" s="373">
        <f>E608*D608</f>
        <v>0</v>
      </c>
    </row>
    <row r="609" spans="1:6" x14ac:dyDescent="0.35">
      <c r="A609" s="372"/>
      <c r="B609" s="186" t="s">
        <v>85</v>
      </c>
      <c r="C609" s="188"/>
      <c r="D609" s="188"/>
      <c r="E609" s="189"/>
      <c r="F609" s="373"/>
    </row>
    <row r="610" spans="1:6" ht="42" x14ac:dyDescent="0.35">
      <c r="A610" s="372" t="s">
        <v>80</v>
      </c>
      <c r="B610" s="190" t="s">
        <v>87</v>
      </c>
      <c r="C610" s="187" t="s">
        <v>68</v>
      </c>
      <c r="D610" s="187">
        <v>21.6</v>
      </c>
      <c r="E610" s="189"/>
      <c r="F610" s="373">
        <f>E610*D610</f>
        <v>0</v>
      </c>
    </row>
    <row r="611" spans="1:6" x14ac:dyDescent="0.35">
      <c r="A611" s="372" t="s">
        <v>83</v>
      </c>
      <c r="B611" s="36" t="s">
        <v>770</v>
      </c>
      <c r="C611" s="46" t="s">
        <v>357</v>
      </c>
      <c r="D611" s="34">
        <v>2</v>
      </c>
      <c r="E611" s="192"/>
      <c r="F611" s="376">
        <f>E611*D611</f>
        <v>0</v>
      </c>
    </row>
    <row r="612" spans="1:6" x14ac:dyDescent="0.35">
      <c r="A612" s="372"/>
      <c r="B612" s="186" t="s">
        <v>90</v>
      </c>
      <c r="C612" s="187"/>
      <c r="D612" s="188"/>
      <c r="E612" s="189"/>
      <c r="F612" s="373"/>
    </row>
    <row r="613" spans="1:6" x14ac:dyDescent="0.35">
      <c r="A613" s="374"/>
      <c r="B613" s="191" t="s">
        <v>771</v>
      </c>
      <c r="C613" s="187"/>
      <c r="D613" s="188"/>
      <c r="E613" s="189"/>
      <c r="F613" s="373"/>
    </row>
    <row r="614" spans="1:6" x14ac:dyDescent="0.35">
      <c r="A614" s="372" t="s">
        <v>772</v>
      </c>
      <c r="B614" s="190" t="s">
        <v>93</v>
      </c>
      <c r="C614" s="187" t="s">
        <v>71</v>
      </c>
      <c r="D614" s="187">
        <v>1.08</v>
      </c>
      <c r="E614" s="189"/>
      <c r="F614" s="373">
        <f>E614*D614</f>
        <v>0</v>
      </c>
    </row>
    <row r="615" spans="1:6" x14ac:dyDescent="0.35">
      <c r="A615" s="372"/>
      <c r="B615" s="186" t="s">
        <v>94</v>
      </c>
      <c r="C615" s="187"/>
      <c r="D615" s="188"/>
      <c r="E615" s="189"/>
      <c r="F615" s="373"/>
    </row>
    <row r="616" spans="1:6" x14ac:dyDescent="0.35">
      <c r="A616" s="372" t="s">
        <v>773</v>
      </c>
      <c r="B616" s="190" t="s">
        <v>96</v>
      </c>
      <c r="C616" s="187" t="s">
        <v>71</v>
      </c>
      <c r="D616" s="187">
        <v>2.16</v>
      </c>
      <c r="E616" s="189"/>
      <c r="F616" s="373">
        <f>E616*D616</f>
        <v>0</v>
      </c>
    </row>
    <row r="617" spans="1:6" x14ac:dyDescent="0.35">
      <c r="A617" s="372"/>
      <c r="B617" s="186" t="s">
        <v>97</v>
      </c>
      <c r="C617" s="187"/>
      <c r="D617" s="188"/>
      <c r="E617" s="189"/>
      <c r="F617" s="373"/>
    </row>
    <row r="618" spans="1:6" x14ac:dyDescent="0.35">
      <c r="A618" s="372" t="s">
        <v>774</v>
      </c>
      <c r="B618" s="193" t="s">
        <v>775</v>
      </c>
      <c r="C618" s="194" t="s">
        <v>68</v>
      </c>
      <c r="D618" s="187">
        <v>21.6</v>
      </c>
      <c r="E618" s="189"/>
      <c r="F618" s="373">
        <f>E618*D618</f>
        <v>0</v>
      </c>
    </row>
    <row r="619" spans="1:6" x14ac:dyDescent="0.35">
      <c r="A619" s="372"/>
      <c r="B619" s="186" t="s">
        <v>100</v>
      </c>
      <c r="C619" s="187"/>
      <c r="D619" s="188"/>
      <c r="E619" s="189"/>
      <c r="F619" s="373"/>
    </row>
    <row r="620" spans="1:6" x14ac:dyDescent="0.35">
      <c r="A620" s="372" t="s">
        <v>776</v>
      </c>
      <c r="B620" s="190" t="s">
        <v>102</v>
      </c>
      <c r="C620" s="187" t="s">
        <v>68</v>
      </c>
      <c r="D620" s="187">
        <v>15.84</v>
      </c>
      <c r="E620" s="189"/>
      <c r="F620" s="373">
        <f>E620*D620</f>
        <v>0</v>
      </c>
    </row>
    <row r="621" spans="1:6" x14ac:dyDescent="0.35">
      <c r="A621" s="372" t="s">
        <v>777</v>
      </c>
      <c r="B621" s="190" t="s">
        <v>104</v>
      </c>
      <c r="C621" s="187" t="s">
        <v>68</v>
      </c>
      <c r="D621" s="187">
        <v>2.64</v>
      </c>
      <c r="E621" s="189"/>
      <c r="F621" s="373">
        <f>E621*D621</f>
        <v>0</v>
      </c>
    </row>
    <row r="622" spans="1:6" x14ac:dyDescent="0.35">
      <c r="A622" s="352"/>
      <c r="B622" s="186" t="s">
        <v>105</v>
      </c>
      <c r="C622" s="187"/>
      <c r="D622" s="188"/>
      <c r="E622" s="189"/>
      <c r="F622" s="373"/>
    </row>
    <row r="623" spans="1:6" x14ac:dyDescent="0.35">
      <c r="A623" s="372"/>
      <c r="B623" s="186" t="s">
        <v>106</v>
      </c>
      <c r="C623" s="187"/>
      <c r="D623" s="188"/>
      <c r="E623" s="189"/>
      <c r="F623" s="373"/>
    </row>
    <row r="624" spans="1:6" x14ac:dyDescent="0.35">
      <c r="A624" s="372" t="s">
        <v>778</v>
      </c>
      <c r="B624" s="190" t="s">
        <v>779</v>
      </c>
      <c r="C624" s="187" t="s">
        <v>68</v>
      </c>
      <c r="D624" s="187">
        <v>15.84</v>
      </c>
      <c r="E624" s="189"/>
      <c r="F624" s="373">
        <f>E624*D624</f>
        <v>0</v>
      </c>
    </row>
    <row r="625" spans="1:6" ht="28" x14ac:dyDescent="0.35">
      <c r="A625" s="372" t="s">
        <v>780</v>
      </c>
      <c r="B625" s="190" t="s">
        <v>781</v>
      </c>
      <c r="C625" s="187" t="s">
        <v>68</v>
      </c>
      <c r="D625" s="187">
        <v>15.84</v>
      </c>
      <c r="E625" s="189"/>
      <c r="F625" s="373">
        <f>E625*D625</f>
        <v>0</v>
      </c>
    </row>
    <row r="626" spans="1:6" x14ac:dyDescent="0.35">
      <c r="A626" s="298">
        <v>9.1999999999999993</v>
      </c>
      <c r="B626" s="18" t="s">
        <v>782</v>
      </c>
      <c r="C626" s="19"/>
      <c r="D626" s="20"/>
      <c r="E626" s="245"/>
      <c r="F626" s="299">
        <f>SUM(F627:F629)</f>
        <v>0</v>
      </c>
    </row>
    <row r="627" spans="1:6" ht="92.5" customHeight="1" x14ac:dyDescent="0.35">
      <c r="A627" s="372" t="s">
        <v>783</v>
      </c>
      <c r="B627" s="193" t="s">
        <v>120</v>
      </c>
      <c r="C627" s="194" t="s">
        <v>68</v>
      </c>
      <c r="D627" s="188">
        <v>171.58</v>
      </c>
      <c r="E627" s="189"/>
      <c r="F627" s="373">
        <f>E627*D627</f>
        <v>0</v>
      </c>
    </row>
    <row r="628" spans="1:6" x14ac:dyDescent="0.35">
      <c r="A628" s="352"/>
      <c r="B628" s="195" t="s">
        <v>784</v>
      </c>
      <c r="C628" s="194"/>
      <c r="D628" s="188"/>
      <c r="E628" s="189"/>
      <c r="F628" s="373"/>
    </row>
    <row r="629" spans="1:6" ht="28" x14ac:dyDescent="0.35">
      <c r="A629" s="372" t="s">
        <v>785</v>
      </c>
      <c r="B629" s="193" t="s">
        <v>786</v>
      </c>
      <c r="C629" s="194" t="s">
        <v>123</v>
      </c>
      <c r="D629" s="188">
        <v>123.6</v>
      </c>
      <c r="E629" s="189"/>
      <c r="F629" s="373">
        <f>E629*D629</f>
        <v>0</v>
      </c>
    </row>
    <row r="630" spans="1:6" x14ac:dyDescent="0.35">
      <c r="A630" s="298"/>
      <c r="B630" s="18" t="s">
        <v>787</v>
      </c>
      <c r="C630" s="19"/>
      <c r="D630" s="20"/>
      <c r="E630" s="245"/>
      <c r="F630" s="299">
        <f>SUM(F631:F636)</f>
        <v>0</v>
      </c>
    </row>
    <row r="631" spans="1:6" ht="43.5" x14ac:dyDescent="0.35">
      <c r="A631" s="372"/>
      <c r="B631" s="191" t="s">
        <v>170</v>
      </c>
      <c r="C631" s="187"/>
      <c r="D631" s="188"/>
      <c r="E631" s="189"/>
      <c r="F631" s="373"/>
    </row>
    <row r="632" spans="1:6" ht="98" x14ac:dyDescent="0.35">
      <c r="A632" s="372" t="s">
        <v>788</v>
      </c>
      <c r="B632" s="190" t="s">
        <v>789</v>
      </c>
      <c r="C632" s="188" t="s">
        <v>115</v>
      </c>
      <c r="D632" s="187">
        <v>12</v>
      </c>
      <c r="E632" s="189"/>
      <c r="F632" s="373">
        <f>E632*D632</f>
        <v>0</v>
      </c>
    </row>
    <row r="633" spans="1:6" ht="29" x14ac:dyDescent="0.35">
      <c r="A633" s="352"/>
      <c r="B633" s="191" t="s">
        <v>790</v>
      </c>
      <c r="C633" s="187"/>
      <c r="D633" s="188"/>
      <c r="E633" s="189"/>
      <c r="F633" s="373"/>
    </row>
    <row r="634" spans="1:6" x14ac:dyDescent="0.35">
      <c r="A634" s="372" t="s">
        <v>791</v>
      </c>
      <c r="B634" s="190" t="s">
        <v>133</v>
      </c>
      <c r="C634" s="187" t="s">
        <v>68</v>
      </c>
      <c r="D634" s="187">
        <v>38.72</v>
      </c>
      <c r="E634" s="189"/>
      <c r="F634" s="373">
        <f>E634*D634</f>
        <v>0</v>
      </c>
    </row>
    <row r="635" spans="1:6" ht="72.5" x14ac:dyDescent="0.35">
      <c r="A635" s="352"/>
      <c r="B635" s="191" t="s">
        <v>177</v>
      </c>
      <c r="C635" s="188"/>
      <c r="D635" s="188"/>
      <c r="E635" s="189"/>
      <c r="F635" s="373"/>
    </row>
    <row r="636" spans="1:6" ht="84" x14ac:dyDescent="0.35">
      <c r="A636" s="372" t="s">
        <v>792</v>
      </c>
      <c r="B636" s="190" t="s">
        <v>793</v>
      </c>
      <c r="C636" s="188" t="s">
        <v>115</v>
      </c>
      <c r="D636" s="187">
        <v>12</v>
      </c>
      <c r="E636" s="189"/>
      <c r="F636" s="373">
        <f>E636*D636</f>
        <v>0</v>
      </c>
    </row>
    <row r="637" spans="1:6" x14ac:dyDescent="0.35">
      <c r="A637" s="298">
        <v>9.3000000000000007</v>
      </c>
      <c r="B637" s="18" t="s">
        <v>137</v>
      </c>
      <c r="C637" s="19"/>
      <c r="D637" s="20"/>
      <c r="E637" s="245"/>
      <c r="F637" s="299">
        <f>SUM(F638:F651)</f>
        <v>0</v>
      </c>
    </row>
    <row r="638" spans="1:6" x14ac:dyDescent="0.35">
      <c r="A638" s="372"/>
      <c r="B638" s="196" t="s">
        <v>138</v>
      </c>
      <c r="C638" s="187"/>
      <c r="D638" s="188"/>
      <c r="E638" s="189"/>
      <c r="F638" s="373"/>
    </row>
    <row r="639" spans="1:6" x14ac:dyDescent="0.35">
      <c r="A639" s="372"/>
      <c r="B639" s="197" t="s">
        <v>794</v>
      </c>
      <c r="C639" s="188"/>
      <c r="D639" s="188"/>
      <c r="E639" s="189"/>
      <c r="F639" s="373"/>
    </row>
    <row r="640" spans="1:6" x14ac:dyDescent="0.35">
      <c r="A640" s="372" t="s">
        <v>795</v>
      </c>
      <c r="B640" s="198" t="s">
        <v>796</v>
      </c>
      <c r="C640" s="187" t="s">
        <v>71</v>
      </c>
      <c r="D640" s="187">
        <v>24.36</v>
      </c>
      <c r="E640" s="189"/>
      <c r="F640" s="373">
        <f>E640*D640</f>
        <v>0</v>
      </c>
    </row>
    <row r="641" spans="1:6" ht="29" x14ac:dyDescent="0.35">
      <c r="A641" s="352"/>
      <c r="B641" s="199" t="s">
        <v>141</v>
      </c>
      <c r="C641" s="200"/>
      <c r="D641" s="201"/>
      <c r="E641" s="189"/>
      <c r="F641" s="373"/>
    </row>
    <row r="642" spans="1:6" x14ac:dyDescent="0.35">
      <c r="A642" s="372" t="s">
        <v>797</v>
      </c>
      <c r="B642" s="198" t="s">
        <v>143</v>
      </c>
      <c r="C642" s="202" t="s">
        <v>68</v>
      </c>
      <c r="D642" s="203">
        <v>243.58</v>
      </c>
      <c r="E642" s="189"/>
      <c r="F642" s="373">
        <f>E642*D642</f>
        <v>0</v>
      </c>
    </row>
    <row r="643" spans="1:6" ht="28" x14ac:dyDescent="0.35">
      <c r="A643" s="372" t="s">
        <v>798</v>
      </c>
      <c r="B643" s="198" t="s">
        <v>145</v>
      </c>
      <c r="C643" s="188" t="s">
        <v>123</v>
      </c>
      <c r="D643" s="187">
        <v>147</v>
      </c>
      <c r="E643" s="189"/>
      <c r="F643" s="373">
        <f>E643*D643</f>
        <v>0</v>
      </c>
    </row>
    <row r="644" spans="1:6" ht="72.5" x14ac:dyDescent="0.35">
      <c r="A644" s="352"/>
      <c r="B644" s="199" t="s">
        <v>799</v>
      </c>
      <c r="C644" s="188"/>
      <c r="D644" s="187"/>
      <c r="E644" s="189"/>
      <c r="F644" s="373"/>
    </row>
    <row r="645" spans="1:6" ht="42" x14ac:dyDescent="0.35">
      <c r="A645" s="372" t="s">
        <v>800</v>
      </c>
      <c r="B645" s="198" t="s">
        <v>184</v>
      </c>
      <c r="C645" s="188" t="s">
        <v>68</v>
      </c>
      <c r="D645" s="187">
        <v>204.2</v>
      </c>
      <c r="E645" s="189"/>
      <c r="F645" s="373">
        <f>E645*D645</f>
        <v>0</v>
      </c>
    </row>
    <row r="646" spans="1:6" ht="42" x14ac:dyDescent="0.35">
      <c r="A646" s="372" t="s">
        <v>801</v>
      </c>
      <c r="B646" s="198" t="s">
        <v>186</v>
      </c>
      <c r="C646" s="188" t="s">
        <v>68</v>
      </c>
      <c r="D646" s="187">
        <v>203.2</v>
      </c>
      <c r="E646" s="189"/>
      <c r="F646" s="373">
        <f>E646*D646</f>
        <v>0</v>
      </c>
    </row>
    <row r="647" spans="1:6" x14ac:dyDescent="0.35">
      <c r="A647" s="352"/>
      <c r="B647" s="196" t="s">
        <v>802</v>
      </c>
      <c r="C647" s="188"/>
      <c r="D647" s="188"/>
      <c r="E647" s="189"/>
      <c r="F647" s="373"/>
    </row>
    <row r="648" spans="1:6" x14ac:dyDescent="0.35">
      <c r="A648" s="372"/>
      <c r="B648" s="204" t="s">
        <v>803</v>
      </c>
      <c r="C648" s="205"/>
      <c r="D648" s="188"/>
      <c r="E648" s="189"/>
      <c r="F648" s="373"/>
    </row>
    <row r="649" spans="1:6" x14ac:dyDescent="0.35">
      <c r="A649" s="372" t="s">
        <v>804</v>
      </c>
      <c r="B649" s="44" t="s">
        <v>805</v>
      </c>
      <c r="C649" s="46" t="s">
        <v>357</v>
      </c>
      <c r="D649" s="67">
        <v>1</v>
      </c>
      <c r="E649" s="192"/>
      <c r="F649" s="316">
        <f>E649*D649</f>
        <v>0</v>
      </c>
    </row>
    <row r="650" spans="1:6" ht="28" x14ac:dyDescent="0.35">
      <c r="A650" s="372" t="s">
        <v>806</v>
      </c>
      <c r="B650" s="206" t="s">
        <v>359</v>
      </c>
      <c r="C650" s="202" t="s">
        <v>357</v>
      </c>
      <c r="D650" s="201">
        <v>1</v>
      </c>
      <c r="E650" s="189"/>
      <c r="F650" s="373">
        <f>E650*D650</f>
        <v>0</v>
      </c>
    </row>
    <row r="651" spans="1:6" ht="28" x14ac:dyDescent="0.35">
      <c r="A651" s="372" t="s">
        <v>807</v>
      </c>
      <c r="B651" s="190" t="s">
        <v>808</v>
      </c>
      <c r="C651" s="187" t="s">
        <v>357</v>
      </c>
      <c r="D651" s="201">
        <v>1</v>
      </c>
      <c r="E651" s="189"/>
      <c r="F651" s="373">
        <f>E651*D651</f>
        <v>0</v>
      </c>
    </row>
    <row r="652" spans="1:6" x14ac:dyDescent="0.35">
      <c r="A652" s="372"/>
      <c r="B652" s="190"/>
      <c r="C652" s="187"/>
      <c r="D652" s="201"/>
      <c r="E652" s="189"/>
      <c r="F652" s="373"/>
    </row>
    <row r="653" spans="1:6" ht="28" x14ac:dyDescent="0.35">
      <c r="A653" s="377" t="s">
        <v>809</v>
      </c>
      <c r="B653" s="208" t="s">
        <v>810</v>
      </c>
      <c r="C653" s="209"/>
      <c r="D653" s="207"/>
      <c r="E653" s="210"/>
      <c r="F653" s="378">
        <f>SUM(F654:F686)/2</f>
        <v>0</v>
      </c>
    </row>
    <row r="654" spans="1:6" x14ac:dyDescent="0.35">
      <c r="A654" s="298" t="s">
        <v>811</v>
      </c>
      <c r="B654" s="18" t="s">
        <v>812</v>
      </c>
      <c r="C654" s="19"/>
      <c r="D654" s="20"/>
      <c r="E654" s="245"/>
      <c r="F654" s="299">
        <f>SUM(F655:F659)</f>
        <v>0</v>
      </c>
    </row>
    <row r="655" spans="1:6" ht="42" x14ac:dyDescent="0.35">
      <c r="A655" s="379" t="s">
        <v>813</v>
      </c>
      <c r="B655" s="190" t="s">
        <v>814</v>
      </c>
      <c r="C655" s="211" t="s">
        <v>815</v>
      </c>
      <c r="D655" s="212">
        <v>1</v>
      </c>
      <c r="E655" s="213"/>
      <c r="F655" s="380">
        <f>D655*E655</f>
        <v>0</v>
      </c>
    </row>
    <row r="656" spans="1:6" ht="42" x14ac:dyDescent="0.35">
      <c r="A656" s="379" t="s">
        <v>816</v>
      </c>
      <c r="B656" s="193" t="s">
        <v>817</v>
      </c>
      <c r="C656" s="215" t="s">
        <v>815</v>
      </c>
      <c r="D656" s="212">
        <v>1</v>
      </c>
      <c r="E656" s="213"/>
      <c r="F656" s="380">
        <f>D656*E656</f>
        <v>0</v>
      </c>
    </row>
    <row r="657" spans="1:6" ht="28" x14ac:dyDescent="0.35">
      <c r="A657" s="379" t="s">
        <v>818</v>
      </c>
      <c r="B657" s="193" t="s">
        <v>819</v>
      </c>
      <c r="C657" s="215" t="s">
        <v>815</v>
      </c>
      <c r="D657" s="212">
        <v>1</v>
      </c>
      <c r="E657" s="213"/>
      <c r="F657" s="380">
        <f>D657*E657</f>
        <v>0</v>
      </c>
    </row>
    <row r="658" spans="1:6" ht="98" x14ac:dyDescent="0.35">
      <c r="A658" s="379" t="s">
        <v>820</v>
      </c>
      <c r="B658" s="216" t="s">
        <v>821</v>
      </c>
      <c r="C658" s="217" t="s">
        <v>115</v>
      </c>
      <c r="D658" s="218">
        <v>1</v>
      </c>
      <c r="E658" s="219"/>
      <c r="F658" s="380">
        <f>D658*E658</f>
        <v>0</v>
      </c>
    </row>
    <row r="659" spans="1:6" x14ac:dyDescent="0.35">
      <c r="A659" s="379" t="s">
        <v>822</v>
      </c>
      <c r="B659" s="198" t="s">
        <v>823</v>
      </c>
      <c r="C659" s="211" t="s">
        <v>815</v>
      </c>
      <c r="D659" s="212">
        <v>1</v>
      </c>
      <c r="E659" s="219"/>
      <c r="F659" s="380">
        <f>D659*E659</f>
        <v>0</v>
      </c>
    </row>
    <row r="660" spans="1:6" x14ac:dyDescent="0.35">
      <c r="A660" s="298">
        <v>10.199999999999999</v>
      </c>
      <c r="B660" s="18" t="s">
        <v>163</v>
      </c>
      <c r="C660" s="19"/>
      <c r="D660" s="20"/>
      <c r="E660" s="245"/>
      <c r="F660" s="299">
        <f>SUM(F661:F671)</f>
        <v>0</v>
      </c>
    </row>
    <row r="661" spans="1:6" x14ac:dyDescent="0.35">
      <c r="A661" s="379"/>
      <c r="B661" s="220" t="s">
        <v>523</v>
      </c>
      <c r="C661" s="221"/>
      <c r="D661" s="222"/>
      <c r="E661" s="214"/>
      <c r="F661" s="381"/>
    </row>
    <row r="662" spans="1:6" ht="28" x14ac:dyDescent="0.35">
      <c r="A662" s="379"/>
      <c r="B662" s="223" t="s">
        <v>824</v>
      </c>
      <c r="C662" s="221"/>
      <c r="D662" s="222"/>
      <c r="E662" s="214"/>
      <c r="F662" s="381"/>
    </row>
    <row r="663" spans="1:6" ht="29" x14ac:dyDescent="0.35">
      <c r="A663" s="379"/>
      <c r="B663" s="224" t="s">
        <v>825</v>
      </c>
      <c r="C663" s="221"/>
      <c r="D663" s="222"/>
      <c r="E663" s="214"/>
      <c r="F663" s="381"/>
    </row>
    <row r="664" spans="1:6" x14ac:dyDescent="0.35">
      <c r="A664" s="379" t="s">
        <v>826</v>
      </c>
      <c r="B664" s="198" t="s">
        <v>827</v>
      </c>
      <c r="C664" s="225" t="s">
        <v>123</v>
      </c>
      <c r="D664" s="226">
        <v>15.6</v>
      </c>
      <c r="E664" s="213"/>
      <c r="F664" s="380">
        <f>D664*E664</f>
        <v>0</v>
      </c>
    </row>
    <row r="665" spans="1:6" x14ac:dyDescent="0.35">
      <c r="A665" s="379" t="s">
        <v>828</v>
      </c>
      <c r="B665" s="198" t="s">
        <v>829</v>
      </c>
      <c r="C665" s="225" t="s">
        <v>123</v>
      </c>
      <c r="D665" s="226">
        <v>9.6</v>
      </c>
      <c r="E665" s="213"/>
      <c r="F665" s="380">
        <f>D665*E665</f>
        <v>0</v>
      </c>
    </row>
    <row r="666" spans="1:6" x14ac:dyDescent="0.35">
      <c r="A666" s="379" t="s">
        <v>830</v>
      </c>
      <c r="B666" s="198" t="s">
        <v>831</v>
      </c>
      <c r="C666" s="225" t="s">
        <v>123</v>
      </c>
      <c r="D666" s="226">
        <v>15.6</v>
      </c>
      <c r="E666" s="213"/>
      <c r="F666" s="380">
        <f>D666*E666</f>
        <v>0</v>
      </c>
    </row>
    <row r="667" spans="1:6" x14ac:dyDescent="0.35">
      <c r="A667" s="352"/>
      <c r="B667" s="227" t="s">
        <v>164</v>
      </c>
      <c r="C667" s="221"/>
      <c r="D667" s="222"/>
      <c r="E667" s="214"/>
      <c r="F667" s="381"/>
    </row>
    <row r="668" spans="1:6" ht="42" x14ac:dyDescent="0.35">
      <c r="A668" s="379" t="s">
        <v>832</v>
      </c>
      <c r="B668" s="198" t="s">
        <v>833</v>
      </c>
      <c r="C668" s="225" t="s">
        <v>68</v>
      </c>
      <c r="D668" s="226">
        <v>8.32</v>
      </c>
      <c r="E668" s="213"/>
      <c r="F668" s="380">
        <f>D668*E668</f>
        <v>0</v>
      </c>
    </row>
    <row r="669" spans="1:6" ht="42" x14ac:dyDescent="0.35">
      <c r="A669" s="379" t="s">
        <v>834</v>
      </c>
      <c r="B669" s="198" t="s">
        <v>835</v>
      </c>
      <c r="C669" s="225" t="s">
        <v>123</v>
      </c>
      <c r="D669" s="226">
        <v>15.6</v>
      </c>
      <c r="E669" s="213"/>
      <c r="F669" s="380">
        <f>D669*E669</f>
        <v>0</v>
      </c>
    </row>
    <row r="670" spans="1:6" ht="42" x14ac:dyDescent="0.35">
      <c r="A670" s="379" t="s">
        <v>836</v>
      </c>
      <c r="B670" s="44" t="s">
        <v>837</v>
      </c>
      <c r="C670" s="225" t="s">
        <v>123</v>
      </c>
      <c r="D670" s="226">
        <v>5.2</v>
      </c>
      <c r="E670" s="228"/>
      <c r="F670" s="380">
        <f>D670*E670</f>
        <v>0</v>
      </c>
    </row>
    <row r="671" spans="1:6" ht="28" x14ac:dyDescent="0.35">
      <c r="A671" s="379" t="s">
        <v>838</v>
      </c>
      <c r="B671" s="198" t="s">
        <v>839</v>
      </c>
      <c r="C671" s="225" t="s">
        <v>115</v>
      </c>
      <c r="D671" s="229">
        <v>2</v>
      </c>
      <c r="E671" s="213"/>
      <c r="F671" s="380">
        <f>D671*E671</f>
        <v>0</v>
      </c>
    </row>
    <row r="672" spans="1:6" x14ac:dyDescent="0.35">
      <c r="A672" s="298">
        <v>10.3</v>
      </c>
      <c r="B672" s="18" t="s">
        <v>840</v>
      </c>
      <c r="C672" s="19"/>
      <c r="D672" s="20"/>
      <c r="E672" s="245"/>
      <c r="F672" s="299">
        <f>SUM(F673:F677)</f>
        <v>0</v>
      </c>
    </row>
    <row r="673" spans="1:6" ht="43.5" x14ac:dyDescent="0.35">
      <c r="A673" s="382"/>
      <c r="B673" s="191" t="s">
        <v>170</v>
      </c>
      <c r="C673" s="215"/>
      <c r="D673" s="222"/>
      <c r="E673" s="214"/>
      <c r="F673" s="381"/>
    </row>
    <row r="674" spans="1:6" ht="112" x14ac:dyDescent="0.35">
      <c r="A674" s="379" t="s">
        <v>841</v>
      </c>
      <c r="B674" s="198" t="s">
        <v>842</v>
      </c>
      <c r="C674" s="225" t="s">
        <v>115</v>
      </c>
      <c r="D674" s="229">
        <v>3</v>
      </c>
      <c r="E674" s="213"/>
      <c r="F674" s="380">
        <f>D674*E674</f>
        <v>0</v>
      </c>
    </row>
    <row r="675" spans="1:6" ht="28" x14ac:dyDescent="0.35">
      <c r="A675" s="379" t="s">
        <v>843</v>
      </c>
      <c r="B675" s="198" t="s">
        <v>844</v>
      </c>
      <c r="C675" s="230" t="s">
        <v>815</v>
      </c>
      <c r="D675" s="226">
        <v>1</v>
      </c>
      <c r="E675" s="214"/>
      <c r="F675" s="380">
        <f>D675*E675</f>
        <v>0</v>
      </c>
    </row>
    <row r="676" spans="1:6" x14ac:dyDescent="0.35">
      <c r="A676" s="352"/>
      <c r="B676" s="196" t="s">
        <v>845</v>
      </c>
      <c r="C676" s="211"/>
      <c r="D676" s="222"/>
      <c r="E676" s="214"/>
      <c r="F676" s="383"/>
    </row>
    <row r="677" spans="1:6" ht="42" x14ac:dyDescent="0.35">
      <c r="A677" s="379" t="s">
        <v>846</v>
      </c>
      <c r="B677" s="198" t="s">
        <v>847</v>
      </c>
      <c r="C677" s="225" t="s">
        <v>115</v>
      </c>
      <c r="D677" s="229">
        <v>3</v>
      </c>
      <c r="E677" s="213"/>
      <c r="F677" s="380">
        <f>D677*E677</f>
        <v>0</v>
      </c>
    </row>
    <row r="678" spans="1:6" x14ac:dyDescent="0.35">
      <c r="A678" s="298">
        <v>10.4</v>
      </c>
      <c r="B678" s="18" t="s">
        <v>137</v>
      </c>
      <c r="C678" s="19"/>
      <c r="D678" s="20"/>
      <c r="E678" s="245"/>
      <c r="F678" s="299">
        <f>SUM(F679:F686)</f>
        <v>0</v>
      </c>
    </row>
    <row r="679" spans="1:6" x14ac:dyDescent="0.35">
      <c r="A679" s="379" t="s">
        <v>848</v>
      </c>
      <c r="B679" s="198" t="s">
        <v>849</v>
      </c>
      <c r="C679" s="225" t="s">
        <v>68</v>
      </c>
      <c r="D679" s="229">
        <v>4.2</v>
      </c>
      <c r="E679" s="213"/>
      <c r="F679" s="380">
        <f>D679*E679</f>
        <v>0</v>
      </c>
    </row>
    <row r="680" spans="1:6" x14ac:dyDescent="0.35">
      <c r="A680" s="352"/>
      <c r="B680" s="196" t="s">
        <v>850</v>
      </c>
      <c r="C680" s="211"/>
      <c r="D680" s="222"/>
      <c r="E680" s="214"/>
      <c r="F680" s="380"/>
    </row>
    <row r="681" spans="1:6" x14ac:dyDescent="0.35">
      <c r="A681" s="379" t="s">
        <v>851</v>
      </c>
      <c r="B681" s="190" t="s">
        <v>852</v>
      </c>
      <c r="C681" s="211" t="s">
        <v>68</v>
      </c>
      <c r="D681" s="212">
        <v>98.41</v>
      </c>
      <c r="E681" s="213"/>
      <c r="F681" s="380">
        <f>D681*E681</f>
        <v>0</v>
      </c>
    </row>
    <row r="682" spans="1:6" x14ac:dyDescent="0.35">
      <c r="A682" s="352"/>
      <c r="B682" s="196" t="s">
        <v>853</v>
      </c>
      <c r="C682" s="211"/>
      <c r="D682" s="222"/>
      <c r="E682" s="214"/>
      <c r="F682" s="380"/>
    </row>
    <row r="683" spans="1:6" x14ac:dyDescent="0.35">
      <c r="A683" s="379" t="s">
        <v>854</v>
      </c>
      <c r="B683" s="190" t="s">
        <v>855</v>
      </c>
      <c r="C683" s="211" t="s">
        <v>68</v>
      </c>
      <c r="D683" s="212">
        <v>81</v>
      </c>
      <c r="E683" s="213"/>
      <c r="F683" s="380">
        <f>D683*E683</f>
        <v>0</v>
      </c>
    </row>
    <row r="684" spans="1:6" ht="28" x14ac:dyDescent="0.35">
      <c r="A684" s="379" t="s">
        <v>856</v>
      </c>
      <c r="B684" s="190" t="s">
        <v>857</v>
      </c>
      <c r="C684" s="211" t="s">
        <v>68</v>
      </c>
      <c r="D684" s="212">
        <v>98.41</v>
      </c>
      <c r="E684" s="213"/>
      <c r="F684" s="380">
        <f>D684*E684</f>
        <v>0</v>
      </c>
    </row>
    <row r="685" spans="1:6" ht="42" x14ac:dyDescent="0.35">
      <c r="A685" s="379" t="s">
        <v>858</v>
      </c>
      <c r="B685" s="216" t="s">
        <v>859</v>
      </c>
      <c r="C685" s="231" t="s">
        <v>357</v>
      </c>
      <c r="D685" s="218">
        <v>1</v>
      </c>
      <c r="E685" s="213"/>
      <c r="F685" s="380">
        <f>D685*E685</f>
        <v>0</v>
      </c>
    </row>
    <row r="686" spans="1:6" ht="28" x14ac:dyDescent="0.35">
      <c r="A686" s="379" t="s">
        <v>860</v>
      </c>
      <c r="B686" s="216" t="s">
        <v>861</v>
      </c>
      <c r="C686" s="231" t="s">
        <v>115</v>
      </c>
      <c r="D686" s="218">
        <v>3</v>
      </c>
      <c r="E686" s="213"/>
      <c r="F686" s="380">
        <f>D686*E686</f>
        <v>0</v>
      </c>
    </row>
    <row r="687" spans="1:6" x14ac:dyDescent="0.35">
      <c r="A687" s="354" t="s">
        <v>862</v>
      </c>
      <c r="B687" s="184" t="s">
        <v>863</v>
      </c>
      <c r="C687" s="154">
        <v>1</v>
      </c>
      <c r="D687" s="154"/>
      <c r="E687" s="154"/>
      <c r="F687" s="355">
        <f>SUM(F688:F711)/2</f>
        <v>0</v>
      </c>
    </row>
    <row r="688" spans="1:6" x14ac:dyDescent="0.35">
      <c r="A688" s="372"/>
      <c r="B688" s="196" t="s">
        <v>64</v>
      </c>
      <c r="C688" s="188"/>
      <c r="D688" s="188"/>
      <c r="E688" s="189"/>
      <c r="F688" s="373"/>
    </row>
    <row r="689" spans="1:6" x14ac:dyDescent="0.35">
      <c r="A689" s="372"/>
      <c r="B689" s="186" t="s">
        <v>65</v>
      </c>
      <c r="C689" s="187"/>
      <c r="D689" s="188"/>
      <c r="E689" s="189"/>
      <c r="F689" s="373"/>
    </row>
    <row r="690" spans="1:6" x14ac:dyDescent="0.35">
      <c r="A690" s="298"/>
      <c r="B690" s="18" t="s">
        <v>864</v>
      </c>
      <c r="C690" s="19"/>
      <c r="D690" s="20"/>
      <c r="E690" s="245"/>
      <c r="F690" s="299">
        <f>F691</f>
        <v>0</v>
      </c>
    </row>
    <row r="691" spans="1:6" x14ac:dyDescent="0.35">
      <c r="A691" s="372" t="s">
        <v>865</v>
      </c>
      <c r="B691" s="190" t="s">
        <v>866</v>
      </c>
      <c r="C691" s="187" t="s">
        <v>334</v>
      </c>
      <c r="D691" s="187">
        <v>1</v>
      </c>
      <c r="E691" s="189"/>
      <c r="F691" s="373">
        <f>E691*D691</f>
        <v>0</v>
      </c>
    </row>
    <row r="692" spans="1:6" x14ac:dyDescent="0.35">
      <c r="A692" s="298"/>
      <c r="B692" s="18" t="s">
        <v>163</v>
      </c>
      <c r="C692" s="19"/>
      <c r="D692" s="20"/>
      <c r="E692" s="245"/>
      <c r="F692" s="299">
        <f>SUM(F693:F705)</f>
        <v>0</v>
      </c>
    </row>
    <row r="693" spans="1:6" x14ac:dyDescent="0.35">
      <c r="A693" s="372"/>
      <c r="B693" s="227" t="s">
        <v>164</v>
      </c>
      <c r="C693" s="194"/>
      <c r="D693" s="188"/>
      <c r="E693" s="194"/>
      <c r="F693" s="373"/>
    </row>
    <row r="694" spans="1:6" ht="42" x14ac:dyDescent="0.35">
      <c r="A694" s="372" t="s">
        <v>867</v>
      </c>
      <c r="B694" s="193" t="s">
        <v>535</v>
      </c>
      <c r="C694" s="194" t="s">
        <v>68</v>
      </c>
      <c r="D694" s="188">
        <v>30</v>
      </c>
      <c r="E694" s="189"/>
      <c r="F694" s="373">
        <f>E694*D694</f>
        <v>0</v>
      </c>
    </row>
    <row r="695" spans="1:6" ht="28" x14ac:dyDescent="0.35">
      <c r="A695" s="372" t="s">
        <v>868</v>
      </c>
      <c r="B695" s="193" t="s">
        <v>168</v>
      </c>
      <c r="C695" s="194" t="s">
        <v>123</v>
      </c>
      <c r="D695" s="188">
        <v>22</v>
      </c>
      <c r="E695" s="189"/>
      <c r="F695" s="373">
        <f>E695*D695</f>
        <v>0</v>
      </c>
    </row>
    <row r="696" spans="1:6" x14ac:dyDescent="0.35">
      <c r="A696" s="352"/>
      <c r="B696" s="196" t="s">
        <v>787</v>
      </c>
      <c r="C696" s="188"/>
      <c r="D696" s="187"/>
      <c r="E696" s="189"/>
      <c r="F696" s="373"/>
    </row>
    <row r="697" spans="1:6" ht="43.5" x14ac:dyDescent="0.35">
      <c r="A697" s="372"/>
      <c r="B697" s="191" t="s">
        <v>170</v>
      </c>
      <c r="C697" s="187"/>
      <c r="D697" s="188"/>
      <c r="E697" s="189"/>
      <c r="F697" s="373"/>
    </row>
    <row r="698" spans="1:6" ht="98" x14ac:dyDescent="0.35">
      <c r="A698" s="372" t="s">
        <v>869</v>
      </c>
      <c r="B698" s="190" t="s">
        <v>870</v>
      </c>
      <c r="C698" s="188" t="s">
        <v>115</v>
      </c>
      <c r="D698" s="187">
        <v>1</v>
      </c>
      <c r="E698" s="189"/>
      <c r="F698" s="373">
        <f>E698*D698</f>
        <v>0</v>
      </c>
    </row>
    <row r="699" spans="1:6" x14ac:dyDescent="0.35">
      <c r="A699" s="352"/>
      <c r="B699" s="196" t="s">
        <v>173</v>
      </c>
      <c r="C699" s="187"/>
      <c r="D699" s="188"/>
      <c r="E699" s="189"/>
      <c r="F699" s="373"/>
    </row>
    <row r="700" spans="1:6" ht="29" x14ac:dyDescent="0.35">
      <c r="A700" s="372"/>
      <c r="B700" s="191" t="s">
        <v>174</v>
      </c>
      <c r="C700" s="187"/>
      <c r="D700" s="188"/>
      <c r="E700" s="189"/>
      <c r="F700" s="373"/>
    </row>
    <row r="701" spans="1:6" x14ac:dyDescent="0.35">
      <c r="A701" s="372" t="s">
        <v>871</v>
      </c>
      <c r="B701" s="190" t="s">
        <v>133</v>
      </c>
      <c r="C701" s="187" t="s">
        <v>68</v>
      </c>
      <c r="D701" s="187">
        <v>9.68</v>
      </c>
      <c r="E701" s="189"/>
      <c r="F701" s="373">
        <f>E701*D701</f>
        <v>0</v>
      </c>
    </row>
    <row r="702" spans="1:6" x14ac:dyDescent="0.35">
      <c r="A702" s="352"/>
      <c r="B702" s="196" t="s">
        <v>176</v>
      </c>
      <c r="C702" s="188"/>
      <c r="D702" s="188"/>
      <c r="E702" s="189"/>
      <c r="F702" s="373"/>
    </row>
    <row r="703" spans="1:6" ht="72.5" x14ac:dyDescent="0.35">
      <c r="A703" s="384"/>
      <c r="B703" s="191" t="s">
        <v>177</v>
      </c>
      <c r="C703" s="188"/>
      <c r="D703" s="188"/>
      <c r="E703" s="189"/>
      <c r="F703" s="373"/>
    </row>
    <row r="704" spans="1:6" x14ac:dyDescent="0.35">
      <c r="A704" s="372"/>
      <c r="B704" s="196" t="s">
        <v>178</v>
      </c>
      <c r="C704" s="188"/>
      <c r="D704" s="188"/>
      <c r="E704" s="189"/>
      <c r="F704" s="373"/>
    </row>
    <row r="705" spans="1:6" ht="84" x14ac:dyDescent="0.35">
      <c r="A705" s="372" t="s">
        <v>872</v>
      </c>
      <c r="B705" s="190" t="s">
        <v>873</v>
      </c>
      <c r="C705" s="188" t="s">
        <v>115</v>
      </c>
      <c r="D705" s="187">
        <v>1</v>
      </c>
      <c r="E705" s="189"/>
      <c r="F705" s="373">
        <f>E705*D705</f>
        <v>0</v>
      </c>
    </row>
    <row r="706" spans="1:6" x14ac:dyDescent="0.35">
      <c r="A706" s="298">
        <v>11.2</v>
      </c>
      <c r="B706" s="18" t="s">
        <v>137</v>
      </c>
      <c r="C706" s="19"/>
      <c r="D706" s="20"/>
      <c r="E706" s="245"/>
      <c r="F706" s="299">
        <f>SUM(F708:F711)</f>
        <v>0</v>
      </c>
    </row>
    <row r="707" spans="1:6" x14ac:dyDescent="0.35">
      <c r="A707" s="372"/>
      <c r="B707" s="232" t="s">
        <v>181</v>
      </c>
      <c r="C707" s="187"/>
      <c r="D707" s="188"/>
      <c r="E707" s="189"/>
      <c r="F707" s="373"/>
    </row>
    <row r="708" spans="1:6" ht="72.5" x14ac:dyDescent="0.35">
      <c r="A708" s="372"/>
      <c r="B708" s="199" t="s">
        <v>799</v>
      </c>
      <c r="C708" s="188"/>
      <c r="D708" s="188"/>
      <c r="E708" s="189"/>
      <c r="F708" s="373"/>
    </row>
    <row r="709" spans="1:6" ht="42" x14ac:dyDescent="0.35">
      <c r="A709" s="372" t="s">
        <v>874</v>
      </c>
      <c r="B709" s="198" t="s">
        <v>184</v>
      </c>
      <c r="C709" s="188" t="s">
        <v>68</v>
      </c>
      <c r="D709" s="187">
        <v>75</v>
      </c>
      <c r="E709" s="189"/>
      <c r="F709" s="373">
        <f>E709*D709</f>
        <v>0</v>
      </c>
    </row>
    <row r="710" spans="1:6" ht="42" x14ac:dyDescent="0.35">
      <c r="A710" s="372" t="s">
        <v>875</v>
      </c>
      <c r="B710" s="198" t="s">
        <v>186</v>
      </c>
      <c r="C710" s="188" t="s">
        <v>68</v>
      </c>
      <c r="D710" s="187">
        <v>60</v>
      </c>
      <c r="E710" s="189"/>
      <c r="F710" s="373">
        <f>E710*D710</f>
        <v>0</v>
      </c>
    </row>
    <row r="711" spans="1:6" ht="28" x14ac:dyDescent="0.35">
      <c r="A711" s="372" t="s">
        <v>876</v>
      </c>
      <c r="B711" s="198" t="s">
        <v>145</v>
      </c>
      <c r="C711" s="188" t="s">
        <v>123</v>
      </c>
      <c r="D711" s="187">
        <v>22</v>
      </c>
      <c r="E711" s="189"/>
      <c r="F711" s="373">
        <f>E711*D711</f>
        <v>0</v>
      </c>
    </row>
    <row r="712" spans="1:6" x14ac:dyDescent="0.35">
      <c r="A712" s="304"/>
      <c r="B712" s="36"/>
      <c r="C712" s="233"/>
      <c r="D712" s="72"/>
      <c r="E712" s="35"/>
      <c r="F712" s="305"/>
    </row>
    <row r="713" spans="1:6" ht="46.5" customHeight="1" x14ac:dyDescent="0.35">
      <c r="A713" s="287" t="s">
        <v>880</v>
      </c>
      <c r="B713" s="243"/>
      <c r="C713" s="243"/>
      <c r="D713" s="243"/>
      <c r="E713" s="243"/>
      <c r="F713" s="385"/>
    </row>
    <row r="714" spans="1:6" x14ac:dyDescent="0.35">
      <c r="A714" s="354"/>
      <c r="B714" s="278" t="s">
        <v>877</v>
      </c>
      <c r="C714" s="278"/>
      <c r="D714" s="278"/>
      <c r="E714" s="278"/>
      <c r="F714" s="386"/>
    </row>
    <row r="715" spans="1:6" x14ac:dyDescent="0.35">
      <c r="A715" s="387" t="str">
        <f>A6</f>
        <v>BILL NO. 1</v>
      </c>
      <c r="B715" s="234" t="str">
        <f>B6</f>
        <v>PRELIMINARIES</v>
      </c>
      <c r="C715" s="235">
        <v>1</v>
      </c>
      <c r="D715" s="201" t="s">
        <v>7</v>
      </c>
      <c r="E715" s="236">
        <f>F6</f>
        <v>0</v>
      </c>
      <c r="F715" s="388">
        <f t="shared" ref="F715:F720" si="51">E715*C715</f>
        <v>0</v>
      </c>
    </row>
    <row r="716" spans="1:6" x14ac:dyDescent="0.35">
      <c r="A716" s="389" t="str">
        <f>A36</f>
        <v>BILL NO. 2</v>
      </c>
      <c r="B716" s="237" t="str">
        <f>B36</f>
        <v>BOQ - REHHABILITATION OF KHOR GHANA PHCU-BESSILIA PAYAM</v>
      </c>
      <c r="C716" s="235">
        <v>1</v>
      </c>
      <c r="D716" s="201" t="s">
        <v>7</v>
      </c>
      <c r="E716" s="236">
        <f>F36</f>
        <v>0</v>
      </c>
      <c r="F716" s="388">
        <f t="shared" si="51"/>
        <v>0</v>
      </c>
    </row>
    <row r="717" spans="1:6" x14ac:dyDescent="0.35">
      <c r="A717" s="389" t="str">
        <f>A96</f>
        <v>BILL NO. 3</v>
      </c>
      <c r="B717" s="237" t="str">
        <f>B96</f>
        <v>BOQ -KHOR GHANA PHCU STORE REHABILITATION (NORMAL SOIL)</v>
      </c>
      <c r="C717" s="235">
        <v>1</v>
      </c>
      <c r="D717" s="201" t="s">
        <v>7</v>
      </c>
      <c r="E717" s="236">
        <f>F96</f>
        <v>0</v>
      </c>
      <c r="F717" s="388">
        <f t="shared" si="51"/>
        <v>0</v>
      </c>
    </row>
    <row r="718" spans="1:6" ht="28" x14ac:dyDescent="0.35">
      <c r="A718" s="390" t="str">
        <f>A123</f>
        <v>BILL NO. 4</v>
      </c>
      <c r="B718" s="237" t="str">
        <f>B123</f>
        <v>CONSTRUCTION OF CHAIN-LINK FENCE (50MX50M) WITH VEHICULAR GATE AT  KHORGHANA PHCU</v>
      </c>
      <c r="C718" s="235">
        <v>4</v>
      </c>
      <c r="D718" s="201" t="s">
        <v>7</v>
      </c>
      <c r="E718" s="236">
        <f>F123</f>
        <v>0</v>
      </c>
      <c r="F718" s="388">
        <f t="shared" si="51"/>
        <v>0</v>
      </c>
    </row>
    <row r="719" spans="1:6" ht="28" x14ac:dyDescent="0.35">
      <c r="A719" s="390" t="str">
        <f>A170</f>
        <v>BILL NO. 5</v>
      </c>
      <c r="B719" s="237" t="str">
        <f>B170</f>
        <v>REHABILITATION  OF I BLOCK OF  3 STANCES VIP LATRINE AT KHOR GHANA PHCU</v>
      </c>
      <c r="C719" s="235">
        <v>1</v>
      </c>
      <c r="D719" s="201" t="s">
        <v>7</v>
      </c>
      <c r="E719" s="236">
        <f>F170</f>
        <v>0</v>
      </c>
      <c r="F719" s="388">
        <f t="shared" si="51"/>
        <v>0</v>
      </c>
    </row>
    <row r="720" spans="1:6" ht="28" x14ac:dyDescent="0.35">
      <c r="A720" s="390" t="str">
        <f>A254</f>
        <v>BILL NO. 6</v>
      </c>
      <c r="B720" s="237" t="str">
        <f>B254</f>
        <v>REHABILITATION  OF I BLOCK OF  2 STANCES VIP LATRINE AT KHOR GHANA &amp; KAABI PHCU</v>
      </c>
      <c r="C720" s="235">
        <v>2</v>
      </c>
      <c r="D720" s="201" t="s">
        <v>7</v>
      </c>
      <c r="E720" s="236">
        <f>F254</f>
        <v>0</v>
      </c>
      <c r="F720" s="388">
        <f t="shared" si="51"/>
        <v>0</v>
      </c>
    </row>
    <row r="721" spans="1:6" ht="28" x14ac:dyDescent="0.35">
      <c r="A721" s="390" t="str">
        <f>A338</f>
        <v>BILL NO. 7</v>
      </c>
      <c r="B721" s="237" t="str">
        <f>B338</f>
        <v>BoQ 3-STANCE LATRINE AND WASHROOM ATTACHED NORMAL SOIL-NGOMBA &amp; KAABI PHCU</v>
      </c>
      <c r="C721" s="235">
        <v>2</v>
      </c>
      <c r="D721" s="201" t="s">
        <v>7</v>
      </c>
      <c r="E721" s="236">
        <f>F338</f>
        <v>0</v>
      </c>
      <c r="F721" s="388">
        <f>E721*C721</f>
        <v>0</v>
      </c>
    </row>
    <row r="722" spans="1:6" x14ac:dyDescent="0.35">
      <c r="A722" s="390" t="str">
        <f>A452</f>
        <v>BILL NO. 8</v>
      </c>
      <c r="B722" s="238" t="str">
        <f>B452</f>
        <v>CONSTUCTION OF PRIMARY HEALTH CARE UNIT AT NGOMBA AND KAABI</v>
      </c>
      <c r="C722" s="235">
        <v>2</v>
      </c>
      <c r="D722" s="201" t="s">
        <v>7</v>
      </c>
      <c r="E722" s="236">
        <f>F452</f>
        <v>0</v>
      </c>
      <c r="F722" s="388">
        <f t="shared" ref="F722:F725" si="52">E722*C722</f>
        <v>0</v>
      </c>
    </row>
    <row r="723" spans="1:6" x14ac:dyDescent="0.35">
      <c r="A723" s="390" t="str">
        <f>A595</f>
        <v>BILL NO. 9</v>
      </c>
      <c r="B723" s="238" t="str">
        <f>B595</f>
        <v>BOQ - REHABILITATION OF 1 PHCU BLOCK IN ABUSHAKA.</v>
      </c>
      <c r="C723" s="235">
        <v>1</v>
      </c>
      <c r="D723" s="201" t="s">
        <v>7</v>
      </c>
      <c r="E723" s="236">
        <f>F595</f>
        <v>0</v>
      </c>
      <c r="F723" s="388">
        <f t="shared" si="52"/>
        <v>0</v>
      </c>
    </row>
    <row r="724" spans="1:6" ht="28" x14ac:dyDescent="0.35">
      <c r="A724" s="390" t="str">
        <f>A653</f>
        <v>BILL NO. 10</v>
      </c>
      <c r="B724" s="238" t="str">
        <f>B653</f>
        <v>BOQ - REHABILITATION OF 2 BLOCKS LATRINE EACH OF 3-STANCES AT ABUSHAKA PHCU</v>
      </c>
      <c r="C724" s="235">
        <v>2</v>
      </c>
      <c r="D724" s="201" t="s">
        <v>7</v>
      </c>
      <c r="E724" s="236">
        <f>F653</f>
        <v>0</v>
      </c>
      <c r="F724" s="388">
        <f t="shared" si="52"/>
        <v>0</v>
      </c>
    </row>
    <row r="725" spans="1:6" x14ac:dyDescent="0.35">
      <c r="A725" s="390" t="str">
        <f>A687</f>
        <v>BILL NO. 11</v>
      </c>
      <c r="B725" s="238" t="str">
        <f>B687</f>
        <v>BOQ - REHABILITATION OF 1 STORE BLOCK IN ABUSHAKA PHCU.</v>
      </c>
      <c r="C725" s="235">
        <v>1</v>
      </c>
      <c r="D725" s="201" t="s">
        <v>7</v>
      </c>
      <c r="E725" s="236">
        <f>F687</f>
        <v>0</v>
      </c>
      <c r="F725" s="388">
        <f t="shared" si="52"/>
        <v>0</v>
      </c>
    </row>
    <row r="726" spans="1:6" ht="15" thickBot="1" x14ac:dyDescent="0.4">
      <c r="A726" s="391"/>
      <c r="B726" s="392"/>
      <c r="C726" s="393" t="s">
        <v>878</v>
      </c>
      <c r="D726" s="394"/>
      <c r="E726" s="395"/>
      <c r="F726" s="396">
        <f>SUM(F715:F725)</f>
        <v>0</v>
      </c>
    </row>
  </sheetData>
  <mergeCells count="6">
    <mergeCell ref="B714:F714"/>
    <mergeCell ref="A1:F1"/>
    <mergeCell ref="A2:F2"/>
    <mergeCell ref="A3:E3"/>
    <mergeCell ref="A4:F4"/>
    <mergeCell ref="A713:F713"/>
  </mergeCells>
  <pageMargins left="0.7" right="0.7" top="0.75" bottom="0.75" header="0.3" footer="0.3"/>
  <pageSetup scale="61" fitToHeight="0" orientation="portrait" r:id="rId1"/>
  <headerFooter>
    <oddHeader>&amp;C&amp;A</oddHeader>
    <oddFooter>&amp;L&amp;F&amp;C&amp;P of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Tender No.02_Wau County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Onji Charles Christopher</dc:creator>
  <cp:lastModifiedBy>GORDON Onji Charles Christopher</cp:lastModifiedBy>
  <cp:lastPrinted>2024-01-16T05:21:26Z</cp:lastPrinted>
  <dcterms:created xsi:type="dcterms:W3CDTF">2024-01-15T19:47:30Z</dcterms:created>
  <dcterms:modified xsi:type="dcterms:W3CDTF">2024-01-16T05:21:47Z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2024-01-15T19:48:56Z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0f3e029c-0ae0-4625-819e-3ee48391c22d</vt:lpwstr>
  </property>
  <property fmtid="{D5CDD505-2E9C-101B-9397-08002B2CF9AE}" pid="8" name="MSIP_Label_2059aa38-f392-4105-be92-628035578272_ContentBits">
    <vt:lpwstr>0</vt:lpwstr>
  </property>
</Properties>
</file>