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ackage 1 - Asor" sheetId="1" r:id="rId1"/>
    <sheet name="Package 2 - Fedarai" sheetId="2" r:id="rId2"/>
    <sheet name="Package 3 - Mogmog" sheetId="3" r:id="rId3"/>
    <sheet name="Package 4 - Fais" sheetId="4" r:id="rId4"/>
    <sheet name="Package 5 Falalop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1" i="5" l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8" i="5" s="1"/>
  <c r="A249" i="5" s="1"/>
  <c r="A250" i="5" s="1"/>
  <c r="A251" i="5" s="1"/>
  <c r="A252" i="5" s="1"/>
  <c r="A13" i="4"/>
  <c r="A14" i="4"/>
  <c r="A15" i="4"/>
  <c r="A16" i="4"/>
  <c r="A17" i="4" s="1"/>
  <c r="A18" i="4" s="1"/>
  <c r="A19" i="4" s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2" i="4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9" i="3"/>
  <c r="A10" i="2" l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9" i="2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" i="1"/>
  <c r="C173" i="2" l="1"/>
  <c r="C168" i="2"/>
  <c r="C165" i="2"/>
  <c r="C164" i="2"/>
  <c r="C163" i="2"/>
  <c r="C162" i="2"/>
  <c r="C161" i="2"/>
  <c r="C160" i="2"/>
  <c r="C158" i="2"/>
  <c r="C145" i="2"/>
  <c r="C144" i="2"/>
  <c r="C142" i="2"/>
  <c r="C141" i="2"/>
  <c r="C140" i="2"/>
  <c r="C139" i="2"/>
  <c r="C136" i="2"/>
  <c r="C138" i="2"/>
  <c r="C114" i="2"/>
  <c r="C111" i="2"/>
  <c r="C110" i="2"/>
  <c r="C109" i="2"/>
  <c r="C108" i="2"/>
  <c r="C103" i="2"/>
  <c r="C100" i="2"/>
  <c r="C99" i="2"/>
  <c r="C98" i="2"/>
  <c r="C97" i="2"/>
  <c r="C95" i="2"/>
  <c r="C93" i="2"/>
  <c r="C92" i="2"/>
  <c r="C91" i="2"/>
  <c r="C90" i="2"/>
  <c r="C89" i="2"/>
  <c r="C88" i="2"/>
  <c r="C86" i="2"/>
  <c r="C84" i="2"/>
  <c r="C78" i="2"/>
  <c r="C76" i="2"/>
  <c r="C75" i="2"/>
  <c r="C74" i="2"/>
  <c r="C77" i="2"/>
  <c r="C67" i="2"/>
  <c r="C66" i="2"/>
  <c r="C65" i="2"/>
  <c r="C63" i="2"/>
  <c r="C62" i="2"/>
  <c r="C60" i="2"/>
  <c r="C59" i="2"/>
  <c r="C57" i="2"/>
  <c r="C53" i="2"/>
  <c r="C54" i="2"/>
  <c r="C51" i="2"/>
  <c r="C45" i="2" l="1"/>
  <c r="C43" i="2"/>
  <c r="C35" i="2"/>
  <c r="C32" i="2"/>
  <c r="C31" i="2"/>
  <c r="C28" i="2"/>
  <c r="C27" i="2"/>
  <c r="C26" i="2"/>
  <c r="C22" i="2"/>
  <c r="C19" i="2"/>
  <c r="C18" i="2"/>
  <c r="C14" i="2"/>
  <c r="C13" i="2"/>
  <c r="C79" i="1" l="1"/>
  <c r="C40" i="1"/>
  <c r="C39" i="1"/>
  <c r="C26" i="1"/>
  <c r="C120" i="2"/>
  <c r="C118" i="2"/>
  <c r="C70" i="2"/>
  <c r="C56" i="2"/>
  <c r="C169" i="3"/>
  <c r="C168" i="3"/>
  <c r="C167" i="3"/>
  <c r="C164" i="3"/>
  <c r="C144" i="3"/>
  <c r="C142" i="3"/>
  <c r="C117" i="3"/>
  <c r="C103" i="3"/>
  <c r="C102" i="3"/>
  <c r="C95" i="3"/>
  <c r="C94" i="3"/>
  <c r="C61" i="3"/>
  <c r="C58" i="3"/>
  <c r="C57" i="3"/>
  <c r="C44" i="3"/>
  <c r="C35" i="3"/>
  <c r="C31" i="3"/>
  <c r="C116" i="4"/>
  <c r="C115" i="4"/>
  <c r="C114" i="4"/>
  <c r="C112" i="4"/>
  <c r="C92" i="4"/>
  <c r="C90" i="4"/>
  <c r="C83" i="4"/>
  <c r="C70" i="4"/>
  <c r="C69" i="4"/>
  <c r="C68" i="4"/>
  <c r="C53" i="4"/>
  <c r="C52" i="4"/>
  <c r="C51" i="4"/>
  <c r="C48" i="4"/>
  <c r="C41" i="4"/>
  <c r="C28" i="4"/>
  <c r="C24" i="4"/>
  <c r="C79" i="5"/>
  <c r="C77" i="5"/>
  <c r="C76" i="5"/>
  <c r="C75" i="5"/>
  <c r="C74" i="5"/>
</calcChain>
</file>

<file path=xl/sharedStrings.xml><?xml version="1.0" encoding="utf-8"?>
<sst xmlns="http://schemas.openxmlformats.org/spreadsheetml/2006/main" count="1771" uniqueCount="579">
  <si>
    <t>pcs</t>
  </si>
  <si>
    <t>lbs</t>
  </si>
  <si>
    <t>bags</t>
  </si>
  <si>
    <t>Acrytex Exterior Wall Latex Paint Royal Blue</t>
  </si>
  <si>
    <t>gals</t>
  </si>
  <si>
    <t>pack</t>
  </si>
  <si>
    <t>Bolt, barrel</t>
  </si>
  <si>
    <t>each</t>
  </si>
  <si>
    <t>Concrete Neutralizer</t>
  </si>
  <si>
    <t>gal</t>
  </si>
  <si>
    <t>sheets</t>
  </si>
  <si>
    <t xml:space="preserve">Door, Hinges,  4" x 4" </t>
  </si>
  <si>
    <t>Door, Lockset</t>
  </si>
  <si>
    <t>Downspout, Strainer (2 pcs)</t>
  </si>
  <si>
    <t>set</t>
  </si>
  <si>
    <t>box</t>
  </si>
  <si>
    <t>Flat bar, 1/4"x 1" x 20ft, HDG with 5/16" pre punch hole @ every 3rd corrugation</t>
  </si>
  <si>
    <t>GI downspout outlet 3", pre-fabricated  (see plan), ga. 24</t>
  </si>
  <si>
    <t>GI end flashing, pre-fabricated  (see plan), ga. 24</t>
  </si>
  <si>
    <t>GI ridge cap, prefabricated, 24" x 8' ga 24</t>
  </si>
  <si>
    <t>Grip-Rite #13 x 2 in. 6 Penny Bright Steel Smooth Shank Common Nails (5 lb.-Pack) Galvanized</t>
  </si>
  <si>
    <t>packs</t>
  </si>
  <si>
    <t>Grip-Rite #6 x 4 in. 16-Penny Bright Steel Smooth Shank Common Nails (30 lb.-Pack) Galvanized</t>
  </si>
  <si>
    <t>Grip-Rite #8 x 3 in. 16-Penny Bright Steel Smooth Shank Common Nails (5 lb.-Pack) Galvanized</t>
  </si>
  <si>
    <t>Grip-Rite Umbrella Roof Nails Hot Dip Galvanized  3" Twisted Rainshank</t>
  </si>
  <si>
    <t>HILTI 1/2 in. x 4 in. Kwik Bolt 1 Long Thread Carbon Steel Expansion Anchors</t>
  </si>
  <si>
    <t>J-Bolt, ¼" x 5" x 2" x 2" x 2"  with nut/washer, HDG</t>
  </si>
  <si>
    <t>Joint sealer Compound</t>
  </si>
  <si>
    <t>Masking Tape 4"</t>
  </si>
  <si>
    <t>Nails, Common, 1 ½", HDG</t>
  </si>
  <si>
    <t>Nails, Common, 2 ½" (8D), HDG</t>
  </si>
  <si>
    <t>Nails, Common, 2", HDG</t>
  </si>
  <si>
    <t>Nails, Common, 3" (10D), HDG</t>
  </si>
  <si>
    <t>Nails, Common, 4", HDG</t>
  </si>
  <si>
    <t>Nails, umbrella with shank, 2½",  G.I. with rubber washer</t>
  </si>
  <si>
    <t>Paint Brush, 2"</t>
  </si>
  <si>
    <t>Paint roller 6"</t>
  </si>
  <si>
    <t>Paint Roller 9"</t>
  </si>
  <si>
    <t>Paint roller tray 9"</t>
  </si>
  <si>
    <t>Paint, Thinner</t>
  </si>
  <si>
    <t xml:space="preserve">Paint, Roller tray, 6" </t>
  </si>
  <si>
    <t>sets</t>
  </si>
  <si>
    <t>Paint, Wood primer</t>
  </si>
  <si>
    <t>Plywood, Reg Grade, 1/4" thick ACX</t>
  </si>
  <si>
    <t>Plywood, Reg Grade, 3/4" thick ACX</t>
  </si>
  <si>
    <t>Prefabricated Ga 24 Galvanized gutter corner</t>
  </si>
  <si>
    <t>PVC pipe strap/3/4 in oatey 3/4 in galv steel hanger strap 10 ft</t>
  </si>
  <si>
    <t>PVC Pipe, 8"Ø x 10ft, Sched 40</t>
  </si>
  <si>
    <t>PVC solvent cement or glue 32 oz can</t>
  </si>
  <si>
    <t>can</t>
  </si>
  <si>
    <t>Quick Dry Enamel Dark Brown</t>
  </si>
  <si>
    <t>Quick Dry Enamel Flat White</t>
  </si>
  <si>
    <t xml:space="preserve">Quikrete Concrete Mix 1101 Type-S 4000 psi 80 lbs </t>
  </si>
  <si>
    <t>Sand Paper, #320 or equivalent</t>
  </si>
  <si>
    <t xml:space="preserve">Sandpaper # 100 </t>
  </si>
  <si>
    <t>Sealant, Silicone</t>
  </si>
  <si>
    <t>tubes</t>
  </si>
  <si>
    <t>Silicone Gun</t>
  </si>
  <si>
    <t>Simpson strong tie, H5LSS; ( purlin-truss huricane clip)</t>
  </si>
  <si>
    <t>Spalding/indoor/outdoor (Ball, Basketball)</t>
  </si>
  <si>
    <t>Strong Simpsons tie Z-MAX Galvanized 18-Gauge Hurricane Tie/ or two fold Ga 25/24 g.i plane wrap around purlins to TC  or rafter</t>
  </si>
  <si>
    <t>rolls</t>
  </si>
  <si>
    <t>Wall Latex Paint Flat Blue</t>
  </si>
  <si>
    <t>Wall Latex Paint Flat White</t>
  </si>
  <si>
    <t>Washer, 1/2", HDG</t>
  </si>
  <si>
    <t xml:space="preserve">Wood Preservative, Copper Green </t>
  </si>
  <si>
    <t>Bitumen Paint</t>
  </si>
  <si>
    <t>Cement, Quikrete Concrete Mix (1101) 80 lbs bag Type S 4000psi</t>
  </si>
  <si>
    <t>Cement, Quikrete Finish Coat Stucco (1201) 80 lbs bag</t>
  </si>
  <si>
    <t>ea</t>
  </si>
  <si>
    <t>Door, Door stop nickel hinges</t>
  </si>
  <si>
    <t>Door, Double Cylinder  Knob Combo Pack Double Barrels</t>
  </si>
  <si>
    <t>Door, Double Cylinder Knob Combo Pack Double Barrels</t>
  </si>
  <si>
    <t>Door, Hinges, 3 1/2" x 3 1/2" SS</t>
  </si>
  <si>
    <t>Door, Solid, 36" x 80"</t>
  </si>
  <si>
    <t>Hardiflex Cement Board,  5/8 thk</t>
  </si>
  <si>
    <t>Jacinto Color or equivalent End flashing .4mm x 8 ft</t>
  </si>
  <si>
    <t>Jacinto Color or equivalent Ridge Cap  .4mm x 8 ft</t>
  </si>
  <si>
    <t>J-Bolt, ¼" x 5" x 2" x 2" x 2" with nut/washer, HDG</t>
  </si>
  <si>
    <t>Machine Bolt, ½" x 8", HDG with 3" thread, 1-nut and 2-washers</t>
  </si>
  <si>
    <t>Nails, Common, 2" (6D), HDG</t>
  </si>
  <si>
    <t>Nails, Common, 4" (12D), HDG</t>
  </si>
  <si>
    <t>Nails, Common, 5" (40D), HDG</t>
  </si>
  <si>
    <t>Nails, Umbrella with shank, 3",  G.I. with rubber washer</t>
  </si>
  <si>
    <t>Nails, Umbrella with shank, 3", G.I. with rubber washer</t>
  </si>
  <si>
    <t xml:space="preserve">Paint Brush,4" </t>
  </si>
  <si>
    <t xml:space="preserve">Paint, Roller brush, 6" </t>
  </si>
  <si>
    <t>Paint, Roller Kits 6"</t>
  </si>
  <si>
    <t>PVC Cement, 32 oz</t>
  </si>
  <si>
    <t>cans</t>
  </si>
  <si>
    <t>PVC, Elbow 45⁰, 3"Ø ,Sch.40</t>
  </si>
  <si>
    <t>PVC, J-hook Pipe Hanger, 4"Ø</t>
  </si>
  <si>
    <t>Sand Paper, #320</t>
  </si>
  <si>
    <t>Sealant, Silicone 10oz</t>
  </si>
  <si>
    <t>Sealant, Vulcaseal</t>
  </si>
  <si>
    <t>Silicone caulk gun</t>
  </si>
  <si>
    <t>Strong Simpsons tie Z-MAX Galvanized 18-Gauge Hurricane Tie Frame to Roof Girt</t>
  </si>
  <si>
    <t>roll</t>
  </si>
  <si>
    <t>boxes</t>
  </si>
  <si>
    <t>3"x3"X1/4" thk.  Angular plate purlins steel cleats x 20ft</t>
  </si>
  <si>
    <t>length</t>
  </si>
  <si>
    <t>pc</t>
  </si>
  <si>
    <t>Armstrong 12in x 12in Peel and Stick  Vinyl Tile 30 sq ft Case</t>
  </si>
  <si>
    <t>case</t>
  </si>
  <si>
    <t>Blind rivets 1/8x1/2 Galvanized or Aluminum 120 pcs pack</t>
  </si>
  <si>
    <t xml:space="preserve">Door, Hinges,  3 1/2" x 3 1/2" </t>
  </si>
  <si>
    <t>Door, Hinges,  4" x 4" SS</t>
  </si>
  <si>
    <t>Duplex Convenience Outlet Plate and Cover 2 gang</t>
  </si>
  <si>
    <t>G.I. Sheet, Plain, ga.24, 10ft.</t>
  </si>
  <si>
    <t>Gutter, Prefabricated Galvanized 24" x 8', ga. 24</t>
  </si>
  <si>
    <t>Grip-Rite #6 x 4 in. 20-Penny Bright Steel Smooth Shank Common Nails (30 lb.-Pack) Galvanized</t>
  </si>
  <si>
    <t>Grip-Rite #8 x 3 in. 16 Penny Bright Steel Smooth Shank Common Nails (5 lb.-Pack) Galvanized</t>
  </si>
  <si>
    <t>Hardiflex Nails HDG,60 x 3.15mm x 6.8mmø head size</t>
  </si>
  <si>
    <t>HILTI 1/2 in. x 4 1/2 in. Kwik Bolt 3 Long Thread Tension Zone HDG Expansion Anchors</t>
  </si>
  <si>
    <t>Insulation 3/4"x4'x8' for Walls</t>
  </si>
  <si>
    <t>Jacinto Color or equivalent End Flashing  .4mm 14" x 8 ft</t>
  </si>
  <si>
    <t>Joint Sealer for Ceiling and Partition Wall</t>
  </si>
  <si>
    <t>LED 32 Watts or Higher Flourescent Lamp plus hung type holder/ballast</t>
  </si>
  <si>
    <t>LED Bulb 9 Watts or Higher</t>
  </si>
  <si>
    <t>Lighting Swith Plate and Cover 2 gang</t>
  </si>
  <si>
    <t>Machine Bolt, ½" x 2", HDG with 3" thread, 1-nut and 2-washers</t>
  </si>
  <si>
    <t>Machine Bolt, ½" x 6", HDG with 3" thread, 1-nut and 2-washers</t>
  </si>
  <si>
    <t>Masonite Model # 87292 Internet # 100013778 Store SKU # 378571 36 in. x 80 in. 6-Panel Unfinished Fir Front Door Slab</t>
  </si>
  <si>
    <t>Nails, Common, 1 ½" (8D), HDG</t>
  </si>
  <si>
    <t>Nails, Common, 2-1/2" (8D), HDG</t>
  </si>
  <si>
    <t>Nails, Concrete, 1" (2D), HDG</t>
  </si>
  <si>
    <t>pc/ea</t>
  </si>
  <si>
    <t>Paint, Enamel Blue</t>
  </si>
  <si>
    <t>Paint, Flat Enamel White</t>
  </si>
  <si>
    <t xml:space="preserve">Paint, Roller brush, 9" </t>
  </si>
  <si>
    <t xml:space="preserve">Paint, Roller tray, 9" </t>
  </si>
  <si>
    <t>Paint Thinner</t>
  </si>
  <si>
    <t>Paint,Putty Knives 4"</t>
  </si>
  <si>
    <t>Patching Compound</t>
  </si>
  <si>
    <t xml:space="preserve">Plywood, Ordinary,  ¼" thick </t>
  </si>
  <si>
    <t>Premix/4 lbs/150 ft coverage Vinyl Tiles grout</t>
  </si>
  <si>
    <t>PVC Flexible Conduit 3/4"Ø, 50ft</t>
  </si>
  <si>
    <t>PVC pipe strap/3/4 in oatey 3/4 in galv steel hanger strap 10 ft Hot Dip Galvanized</t>
  </si>
  <si>
    <t>PVC Pipe, 3"Ø x 10ft, Sched 40</t>
  </si>
  <si>
    <t>PVC, Coupling, 3"Ø ,Sch.40</t>
  </si>
  <si>
    <t>Quick Dry Enamel Light Blue</t>
  </si>
  <si>
    <t>Receptacle, Duplex Convinience Outlet</t>
  </si>
  <si>
    <t>Receptacle, Duplex Outlet Cover</t>
  </si>
  <si>
    <t>Receptacle, Toggle Light Cover</t>
  </si>
  <si>
    <t>Receptacle, Toggle Light Switch</t>
  </si>
  <si>
    <t>Rubberized Electrical Tape</t>
  </si>
  <si>
    <t>Sandpaper # 100</t>
  </si>
  <si>
    <t>Sandpaper # 200/ 220</t>
  </si>
  <si>
    <t>Schlage Cylindrical Lockset U.S. made</t>
  </si>
  <si>
    <t>Schlage Model # FB350 PLY 605 Internet # 100030796 Store SKU # 418604 Plymouth Double Cylinder Bright Brass Knob Combo Pack Double Barrels</t>
  </si>
  <si>
    <t>Strong Simpsons tie Z-MAX Galvanized 18-Gauge Hurricane Tie  purlins to TC</t>
  </si>
  <si>
    <t>TAFCO Windows 4ft x 4ft Jalousie Window Aluminum Mechanism in a 2"x8" Wooden Frame</t>
  </si>
  <si>
    <t>TAFCO Windows 6ft x 4ft Jalousie Window Aluminum Mechanism in a 2"x8" Wooden Frame</t>
  </si>
  <si>
    <t>Copper-Green 1-gal. Wood Preservative</t>
  </si>
  <si>
    <t>Strong Simpsons tie Z-MAX Galvanized 18-Gauge Hurricane Tie/ or two fold Ga 25/24 g.i plane wrap around purlins to TC</t>
  </si>
  <si>
    <t>1 1/4 in satin nickel cabinet knob (liberty)</t>
  </si>
  <si>
    <t>1/2 in. OD x 7/8 in. BC x 12 in. Braided Stainless Steel Toilet Supply Line</t>
  </si>
  <si>
    <t>1/2x4'x8' Phenolic plywood</t>
  </si>
  <si>
    <t>1-gal. Ultra Pure White Semi-Gloss Enamel Interior Paint, BEHR</t>
  </si>
  <si>
    <t>3"x3"X1/4" thk.  Angular plate seats steel bracket x 20ft</t>
  </si>
  <si>
    <t>3/4 plywood or plyboard</t>
  </si>
  <si>
    <t>3/4x1 S4S x 8 ft kd lumber</t>
  </si>
  <si>
    <t>35mm 110 degree full overlay hinge 1 pair(liberty model HC11SFC-NP-C5)</t>
  </si>
  <si>
    <t>36X 80 in Treated Wooden Panel Door</t>
  </si>
  <si>
    <t>4" CHB Blocks</t>
  </si>
  <si>
    <t>5 gal. i100 White Semi-Gloss Interior Paint,BEHR</t>
  </si>
  <si>
    <t>8' Copper Ground Rod, 5/8" dia.</t>
  </si>
  <si>
    <t>Anchor Plate A8 1/4x2x8 HDG</t>
  </si>
  <si>
    <t>Brass Angle Valve 1/2x  1/2</t>
  </si>
  <si>
    <t>Cabinet Catch friction or magnetic</t>
  </si>
  <si>
    <t>Cement, Quikrete Mason Mix (1136) 80 lbs bag Type M 2500psi</t>
  </si>
  <si>
    <t>Cement, Quikrete Scratch and Base Coat Stucco (1139) 80 lbs bag</t>
  </si>
  <si>
    <t>Circuit Breaker,100 Amps, 2 Pole</t>
  </si>
  <si>
    <t>Complete Toilet Repair Kit</t>
  </si>
  <si>
    <t>Door Hinge 3 1/2" X 3 1/2" Stainless Steel LP Hinge</t>
  </si>
  <si>
    <t>Door Hinge, 4" Stainlees Steel LP Hinge</t>
  </si>
  <si>
    <t>Door, Barrel bolt</t>
  </si>
  <si>
    <t>Door, Composite Hollow Core, 28" x 80"</t>
  </si>
  <si>
    <t>Door, Jamb 5" wide Prime Frame</t>
  </si>
  <si>
    <t>Duplex Convenience Outlet Plate and Cover</t>
  </si>
  <si>
    <t>Electrical, 1/2 flexible pvc conduit sched 40 100 ft</t>
  </si>
  <si>
    <t>Electrical, 3/4 flexible pvc conduit sched 40 100 ft</t>
  </si>
  <si>
    <t>Electrical,Circuit Breaker,15 Amps, 2 Pole</t>
  </si>
  <si>
    <t>Electrical,Circuit Breaker,20 Amps, 2 Pole</t>
  </si>
  <si>
    <t>Electrical,Circuit Breaker,30 Amps, 2 Pole</t>
  </si>
  <si>
    <t>Electrical,Circuit Breaker,60 Amps, 2 Pole</t>
  </si>
  <si>
    <t>Electrical,LED 9 Watts or Higher Light Bulb</t>
  </si>
  <si>
    <t xml:space="preserve">Flat bar, 3/16"x 1-1/2" x 4ft, HDG </t>
  </si>
  <si>
    <t>Flexible PVC Conduit Orange Sched 20 1" dia 100m Roll</t>
  </si>
  <si>
    <t>Grip-Rite #10 x 2-1/2 in. 8 Penny Hot Galvanized Rain Shank Common Nails (1 lb.-Pack)</t>
  </si>
  <si>
    <t>Grip-Rite #12 x 1-1/2 in. Hot Galvanized Rain Shank Common Nails (1 lb.-Pack)</t>
  </si>
  <si>
    <t>Grip-Rite #6 x 4 in. 20-Penny Hot Galvanized Rain Shank Common Nails (1 lb.-Pack)</t>
  </si>
  <si>
    <t>Gutter, Prefabricated Galvanized 3" Downspout Outlet ga 24</t>
  </si>
  <si>
    <t>Gutter, Prefabricated Galvanized ga 24 End Cap (Left,Right)</t>
  </si>
  <si>
    <t>Hardiflex Cement Board,  1/2 thk</t>
  </si>
  <si>
    <t>Jacinto Color or equivalent Ridge cap .4mm x 8 ft</t>
  </si>
  <si>
    <t>Kitchen Sink, 22" Double Stainless Steel</t>
  </si>
  <si>
    <t>Kitchen Sink, Faucet 2 Handle with side spray</t>
  </si>
  <si>
    <t>Laminate countertop 25"x10ft</t>
  </si>
  <si>
    <t>Lavatory, Counter type set with brackets and faucet</t>
  </si>
  <si>
    <t>LEDTube Light 4 ft length 9 Watts or Higher</t>
  </si>
  <si>
    <t>Lighting Swith Plate and Cover 1 gang</t>
  </si>
  <si>
    <t>Machine Bolt, ½" x 10", HDG with 3" thread, 1-nut and 2-washers</t>
  </si>
  <si>
    <t>Machine Bolt, ½" x 4", SS or HDG with 2" thread w/ 1-nut and 2-washers</t>
  </si>
  <si>
    <t>Machine Bolts 1/2" x 6" , HDG w/ 3" thread with 1- nut and 2-washers</t>
  </si>
  <si>
    <t>Machine Bolts 1/2" x 8" , HDG w/ 3" thread with 1- nut and 2-washers</t>
  </si>
  <si>
    <t>Nails, Common, 1" (2D), HDG</t>
  </si>
  <si>
    <t>Nails, Common, 1-1/2" (4D), HDG</t>
  </si>
  <si>
    <t>Nails, Common, 1-1/4", HDG</t>
  </si>
  <si>
    <t>Nails, Common, 3-1/4", HDG</t>
  </si>
  <si>
    <t>Nails, Common, 4" (20D), HDG</t>
  </si>
  <si>
    <t>Nails, Umbrella with twisted shank, 3", G.I. with rubber washer</t>
  </si>
  <si>
    <t xml:space="preserve">NEMA-1 Panel Board, 100AF, 2P, 3W, 120/240 V, with plug-in type 100A Main Circuit </t>
  </si>
  <si>
    <t>Pain brush 4"</t>
  </si>
  <si>
    <t>Paint Brush 1"</t>
  </si>
  <si>
    <t>Paint Putty</t>
  </si>
  <si>
    <t>Paint, Concrete epoxy</t>
  </si>
  <si>
    <t>Paint, Enamel Light Blue</t>
  </si>
  <si>
    <t>Paint, Flat Latex White</t>
  </si>
  <si>
    <t>Paint, Metal primer gray</t>
  </si>
  <si>
    <t>Paint, Primer for concrete</t>
  </si>
  <si>
    <t>Paint, Semi Gloss Enamel White</t>
  </si>
  <si>
    <t>Paint, Semi Gloss Latex Blue</t>
  </si>
  <si>
    <t>Paint,Masking Paper general purpose</t>
  </si>
  <si>
    <t>Paint,Putty Knives 2"</t>
  </si>
  <si>
    <t>Patching compound / Joint sealer</t>
  </si>
  <si>
    <t>Plumbing,Angle Valve, 1/2" dia. Stainless Steel or PVC</t>
  </si>
  <si>
    <t xml:space="preserve">Plywood, Ordinary,  1/4" thick </t>
  </si>
  <si>
    <t>PVC Locknut, 1/2" and bushing</t>
  </si>
  <si>
    <t>PVC Locknut, 3/4" and bushing</t>
  </si>
  <si>
    <t>PVC Pipe, 1/2"Ø  Sched 40 45⁰ Elbow</t>
  </si>
  <si>
    <t>PVC Pipe, 1/2"Ø x 10ft, Sched 40</t>
  </si>
  <si>
    <t>PVC Pipe, 2"Ø Sched 40 Coupling</t>
  </si>
  <si>
    <t>PVC Pipe, 2"Ø Sched 40 P-trap</t>
  </si>
  <si>
    <t>PVC Pipe, 2"Ø x 10ft, Sched 40</t>
  </si>
  <si>
    <t>PVC Pipe, 3"Ø x 10ft, white Sched 40</t>
  </si>
  <si>
    <t>PVC Sch. 40 Male MPT x S Adapter 1/2 in.</t>
  </si>
  <si>
    <t>PVC Solvent Cement, or glue 32 oz can</t>
  </si>
  <si>
    <t>PVC, 1/2/ x 1/2 Slip ball valve</t>
  </si>
  <si>
    <t>PVC, Elbow 90⁰, 3"Ø ,white Sch.40</t>
  </si>
  <si>
    <t>Receptacle, Duplex Convinience Outlet double</t>
  </si>
  <si>
    <t>Receptacle, Toggle Light Cover double</t>
  </si>
  <si>
    <t>Receptacle, Toggle Light Cover single</t>
  </si>
  <si>
    <t>Receptacle, Toggle Light Switch double</t>
  </si>
  <si>
    <t>Receptacle, Toggle Light Switch single</t>
  </si>
  <si>
    <t>Rigid Conduit, 1-1/2"Ø</t>
  </si>
  <si>
    <t>Rigid Conduit, 90⁰ Elbow, 1-1/2"Ø</t>
  </si>
  <si>
    <t>Rigid Conduit, Coupling, 1-1/2"Ø</t>
  </si>
  <si>
    <t>Rigid Conduit, Locknut, 1-1/2"Ø</t>
  </si>
  <si>
    <t>Rigid Conduit, Nipple, 1-1/2"Ø x 2"</t>
  </si>
  <si>
    <t>Rigid Conduit, Strap, 1-1/2"Ø</t>
  </si>
  <si>
    <t>Rigid Conduit, Type LB, 1-1/2"Ø</t>
  </si>
  <si>
    <t>Riveter</t>
  </si>
  <si>
    <t>Rust converter</t>
  </si>
  <si>
    <t>Sandpaper # 200</t>
  </si>
  <si>
    <t>Sand Paper, #220</t>
  </si>
  <si>
    <t>Sandpaper # 400</t>
  </si>
  <si>
    <t>SCHLAGE Door Lock Double Barrels</t>
  </si>
  <si>
    <t>Single bowl kitchen sink ss/with trap and faucet</t>
  </si>
  <si>
    <t>Steel Brush</t>
  </si>
  <si>
    <t>Strong Simpsons tie Galvanized 18-Gauge Hurricane Rigid Tie Connector</t>
  </si>
  <si>
    <t>Strong Simpsons tie Z-MAX Galvanized 18-Gauge Framing angle</t>
  </si>
  <si>
    <t>Strong Simpsons tie Z-MAX Galvanized 18-Gauge Hurricane Tie member TC and BC to Roof girt</t>
  </si>
  <si>
    <t>Strong Simpsons tie Z-MAX Galvanized 18-Gauge Hurricane Tie/ 3"x6" Roof Girt Mending plate</t>
  </si>
  <si>
    <t>Supply  flexiPipe 1/2 female for WC x 18 inches</t>
  </si>
  <si>
    <t>Tape, masking, 2 "</t>
  </si>
  <si>
    <t>Tape, masking, 4 "</t>
  </si>
  <si>
    <t>Tape, Teflon</t>
  </si>
  <si>
    <t>Toilet Gasket Flexible Waxless Seal - Universal Fit</t>
  </si>
  <si>
    <t>Wall Latex Paint Flat Light Blue</t>
  </si>
  <si>
    <t>Water Closet with 4Li Flush Tank / Dual Flush</t>
  </si>
  <si>
    <t>Whiteboard 44" x 32"</t>
  </si>
  <si>
    <t>Wire Nut, #12 Wire Connector Assortment (50-Pack)</t>
  </si>
  <si>
    <t>Wire Nut, #8 Twister Wire Connectors 341 Tan (100 per Package)_x000D_</t>
  </si>
  <si>
    <t>Wires, #12 Stranded THHN 500ft, Black</t>
  </si>
  <si>
    <t>Wires, #2 Stranded THHN 500ft, Black</t>
  </si>
  <si>
    <t>tube</t>
  </si>
  <si>
    <t>1-1/4" satin nickel cabinet knob (liberty)</t>
  </si>
  <si>
    <t xml:space="preserve">Bitumen Paint </t>
  </si>
  <si>
    <t xml:space="preserve">Concrete Hollow Block, 6" </t>
  </si>
  <si>
    <t>Door, Single Cylindrical Deadbolt</t>
  </si>
  <si>
    <t>Door, Solid, 36" x 80" Masonite</t>
  </si>
  <si>
    <t>Electrical,Bulb Receptacle</t>
  </si>
  <si>
    <t>Nails finishing 1", 50pack  HDG</t>
  </si>
  <si>
    <t>NEMA-1 Panel Board, 1-Phase, 2P, 3W, 120/240 V, with plug-in type 60A MAIN CB</t>
  </si>
  <si>
    <t>Paint, Quick Dry Enamel White</t>
  </si>
  <si>
    <t>Paint, Quick Dry Enamel Blue</t>
  </si>
  <si>
    <t>Paint,Masking tape 3M2"</t>
  </si>
  <si>
    <t>Plywood,3/4  thick  x 4' x 8' Treated Marine Plywood</t>
  </si>
  <si>
    <t>PVC Pipe, 1/2"Ø  Sched 40 90⁰ Elbow</t>
  </si>
  <si>
    <t>PVC Pipe, 1/2"Ø  Sched 40 Coupling</t>
  </si>
  <si>
    <t>PVC Pipe, 1/2"Ø  Sched 40 Tee</t>
  </si>
  <si>
    <t>PVC Pipe, 2"Ø  Sched 40 45⁰ Elbow</t>
  </si>
  <si>
    <t>PVC Pipe, 2"Ø  Sched 40 90⁰ Elbow</t>
  </si>
  <si>
    <t>PVC Pipe, 2"Ø  Sched 40 Coupling</t>
  </si>
  <si>
    <t>PVC Pipe, 2"Ø  Sched 40 P-trap</t>
  </si>
  <si>
    <t>PVC Pipe, 2"Ø  Sched 40 Sanitary Tee</t>
  </si>
  <si>
    <t>PVC Pipe, 2"Ø  Sched 40 Sanitary Wye</t>
  </si>
  <si>
    <t>PVC Pipe, 2"Ø  Sched 40 Tee</t>
  </si>
  <si>
    <t xml:space="preserve">PVC Sch. 40 Male MPT x S Adapter 1/2 in. </t>
  </si>
  <si>
    <t>PVC,Clean Out Cap, 2"Ø ,Sch.40</t>
  </si>
  <si>
    <t>Quikrete Finish Coat Stucco 1201 80 lbs</t>
  </si>
  <si>
    <t>Sand Paper, #100</t>
  </si>
  <si>
    <t>Strong Simpsons tie Galvanized 12-Gauge Hurricane Tie Strap tie</t>
  </si>
  <si>
    <t>Valley Gutter, Galvanized Pre-fabricated 14"x8', 24 Gauge</t>
  </si>
  <si>
    <t>Wire Nut, #2 Twister Wire Connectors 341 Tan (50-Pack)</t>
  </si>
  <si>
    <t>Junction Box, Galvanized 2" x 4", with cover</t>
  </si>
  <si>
    <t>Junction Box, Galvanized 4" x 4", with cover</t>
  </si>
  <si>
    <t>Window 4' 6" x 9'-10' at 4 panels, Jalousie Aluminum Mechanism in a 2"x8" Wooden Frame</t>
  </si>
  <si>
    <t>Window 4' 6" x 11'-9" at 6 panels, Jalousie Aluminum Mechanism in a 2"x8" Wooden Frame</t>
  </si>
  <si>
    <t>Window 4' 6" x 1'-11" at 2 panels, Jalousie Aluminum Mechanism in a 2"x8" Wooden Frame</t>
  </si>
  <si>
    <t>Window 4' 6" x 1'-10" at 2 panels, Jalousie Aluminum Mechanism in a 2"x8" Wooden Frame</t>
  </si>
  <si>
    <t>Window 4' 6" x 1'-2" , Jalousie Aluminum Mechanism in a 2"x8" Wooden Frame</t>
  </si>
  <si>
    <t>Flat bar, 1/4"x 2" x 20ft, HDG, Beam - Truss connector</t>
  </si>
  <si>
    <t>Hilthi Expansion bolt 3/8x5" SS</t>
  </si>
  <si>
    <t>Paint, Quick Dry Enamel Dark Brown</t>
  </si>
  <si>
    <t>Paint, Quick Dry Enamel Flat White</t>
  </si>
  <si>
    <t>Rivets, blind, 3/16"Ø x 1/4" grip; Galvanized or Aluminum (4pcs/pack)</t>
  </si>
  <si>
    <t>2"x6"x16' Kiln Dried Treated Lumber</t>
  </si>
  <si>
    <t>2"x8"x16' Kiln Dried Treated Lumber</t>
  </si>
  <si>
    <t>3/4 in. PVC Sch. 40 Male MPT x S Adapter</t>
  </si>
  <si>
    <t>Blind rivets 1/8x1/2 stainless steel 120 pcs pack</t>
  </si>
  <si>
    <t>Concrete Hollow Block, 6"</t>
  </si>
  <si>
    <t>Corrugated Prepainted Long Span Roofing .4mm thick x3ftx14ft L stancor Jacinto steel or equivalent, color: Blue</t>
  </si>
  <si>
    <t>Corrugated Prepainted Long Span Roofing .4mm thick x3ftx15ft L stancor Jacinto steel or equivalentcolor: Blue</t>
  </si>
  <si>
    <t>Corrugated Prepainted Long Span Roofing .4mm thick x3ftx16ft L stancor Jacinto steel or equivalentcolor: Blue</t>
  </si>
  <si>
    <t>Corrugated Prepainted Long Span Roofing .4mm thick x3ftx18ft L stancor Jacinto steel or equivalentcolor: Blue</t>
  </si>
  <si>
    <t>Corrugated Prepainted Long Span Roofing .4mm thick x3ftx26ft L stancor Jacinto steel or equivalentcolor: Blue</t>
  </si>
  <si>
    <t>Electrical tape 1/2 in.x 20 ft colored(5 pack)</t>
  </si>
  <si>
    <t>Flat bar, 1/4"x 1"x 20' HDG,  Typhoon tie down</t>
  </si>
  <si>
    <t>GripRite Umbrella twisted shank  3 in. with rubber</t>
  </si>
  <si>
    <t>Gutter strap, Prefabricated Galvanized ga 24 1" x 16"</t>
  </si>
  <si>
    <t>Gutter, Prefabricated Galvanized Corner, ga. 24</t>
  </si>
  <si>
    <t>Gutter, Prefabricated Galvanized Ridge Cap 14" x 8', ga. 24</t>
  </si>
  <si>
    <t>Gutter, Prefabricated Galvanized End Flashing 14" x 8', ga. 24</t>
  </si>
  <si>
    <t>Hardiflex Cement Board, 5/16" thk.</t>
  </si>
  <si>
    <t>Hardiflex Cement Board, 5/8 thk</t>
  </si>
  <si>
    <t>Hardiflex Nails Galvanized 1 1/2" 100 pcs/pack</t>
  </si>
  <si>
    <t>Hardiflex Nails HDG,60 x 3.15mm x 6.8mmø head size (500g/pack)</t>
  </si>
  <si>
    <t>Junction Box, PVC 4" x 4" with cover</t>
  </si>
  <si>
    <t xml:space="preserve">Lumber, kiln dried, 2" x 8" x 16ft, CAC Treated or equivalent </t>
  </si>
  <si>
    <t xml:space="preserve">Lumber, treated, 1" x 10" x 16ft, CAC Treated or equivalent  </t>
  </si>
  <si>
    <t xml:space="preserve">Lumber, treated, 1" x 6" x 16ft, CAC Treated or equivalent </t>
  </si>
  <si>
    <t xml:space="preserve">Lumber, treated, 2" x 2" x 16ft, CAC Treated or equivalent </t>
  </si>
  <si>
    <t xml:space="preserve">Lumber, treated, 2" x 3" x 16ft, CAC Treated or equivalent </t>
  </si>
  <si>
    <t xml:space="preserve">Lumber, treated, 2" x 4" x 16ft, CAC Treated or equivalent </t>
  </si>
  <si>
    <t xml:space="preserve">Lumber, treated, 2" x 6" x 16ft, CAC Treated or equivalent </t>
  </si>
  <si>
    <t xml:space="preserve">Lumber, treated, 2" x 8" x 16ft, CAC Treated or equivalent </t>
  </si>
  <si>
    <t xml:space="preserve">Lumber, treated, 4" x4" x 10ft, CAC Treated or equivalent </t>
  </si>
  <si>
    <t>Meterbase 100A, 2P, 3-Wire, Single Phase, Cutler Hammer, high quality G90 Steel, Polyester Coated Enclosure, 12.3"H x 8.5"W x 4.5"D</t>
  </si>
  <si>
    <t>Nails finishing 1 (50/pack) HDG or SS</t>
  </si>
  <si>
    <t>Nails, Concrete, 2", HDG</t>
  </si>
  <si>
    <t>Nails, Concrete, 3", HDG</t>
  </si>
  <si>
    <t>NEMA-1 Panel Board, 1-Phase, 2P, 3W, 120/240 V, with plug-in type, 100A MAIN CB</t>
  </si>
  <si>
    <t>NEMA-1 Panel Board, 60A, 2P, 3W, 120/240 V, with plug-in type 100A Main Circuit</t>
  </si>
  <si>
    <t>Paint roller brush 6"</t>
  </si>
  <si>
    <t>Paint Roller tray 9"</t>
  </si>
  <si>
    <t>Paint roller cover</t>
  </si>
  <si>
    <t>Paint, Flat Enamel Blue</t>
  </si>
  <si>
    <t>Paint, Handy Paint Tray 9"</t>
  </si>
  <si>
    <t>Paint, Mini roller 3"</t>
  </si>
  <si>
    <t>Paint, Putty(patch and paint)</t>
  </si>
  <si>
    <t>qtz</t>
  </si>
  <si>
    <t>Paint,Roofing Elastomeric Water Base</t>
  </si>
  <si>
    <t>Paint, Semi Gloss Latex White</t>
  </si>
  <si>
    <t>Plywood, Phenolic Black, 1/2" thick</t>
  </si>
  <si>
    <t>Plywood, Phenolic Black, 3/4" thick x 4' x 8'</t>
  </si>
  <si>
    <t>Rebars, (#3) 3/8 diameter reinforcing bars,epoxy coated, grade 40 or 60</t>
  </si>
  <si>
    <t>Rebars, (#4) 1/2" (12mm) diameter reinforcing bars,epoxy coated, grade 40 or 60</t>
  </si>
  <si>
    <t>Rebars, (#5) 5/8" diameter reinforcing bars,epoxy coated, grade 40 or 60</t>
  </si>
  <si>
    <t>Rivets, Blind, 3/16"Ø x 1/8" grip; HDG (120pcs/box)</t>
  </si>
  <si>
    <t>Simpson Strong-Tie 1/4 in. x 1-1/2 in. Strong-Drive Wood Screw (50pcs/Pack)</t>
  </si>
  <si>
    <t xml:space="preserve">Tape, masking, 1 "  </t>
  </si>
  <si>
    <t>GI wire/Tie wire, ga16 Galvanized (10lbs/roll)</t>
  </si>
  <si>
    <t>Utility Box, PVC sch 40 or 80  2" x 4" with cover</t>
  </si>
  <si>
    <t>Utility Box, PVC sch 40 or 80  4" x 4" octagonal with cover</t>
  </si>
  <si>
    <t>Window  9' x  4' in 3 panels,  Jalousie Aluminum Mechanism in a 2"x 6" Wooden Frame</t>
  </si>
  <si>
    <t>Window 5' 10" x 4' in 2 panels , Jalousie Aluminum Mechanism in a 2"x 6" Wooden Frame</t>
  </si>
  <si>
    <t>Window 5' 10" x 4',  Jalousie Aluminum Mechanism in a 2"x 6" Wooden Frame</t>
  </si>
  <si>
    <t>Window 5' 10" x 3',  Jalousie Aluminum Mechanism in a 2"x 6" Wooden Frame</t>
  </si>
  <si>
    <t>Window 2'  x  2',  Jalousie Aluminum Mechanism in a 2"x 6" Wooden Frame</t>
  </si>
  <si>
    <t>Window 2'  x  4',  Jalousie Aluminum Mechanism in a 2"x 6" Wooden Frame</t>
  </si>
  <si>
    <t>Window 3'  x  4',  Jalousie Aluminum Mechanism in a 2"x 6" Wooden Frame</t>
  </si>
  <si>
    <t>Window  4'  x  4',  Jalousie Aluminum Mechanism in a 2"x 6" Wooden Frame</t>
  </si>
  <si>
    <t>Wires,#12 Stranded wire THHN Black, 500ft/box</t>
  </si>
  <si>
    <t>Wires,#12 Stranded wire THHN Green, 500ft/box</t>
  </si>
  <si>
    <t>Wires,#12 Stranded wire THHN Red/Blue,500ft/box</t>
  </si>
  <si>
    <t>Wires,#2 Stranded wire THHN Black, 500ft/box</t>
  </si>
  <si>
    <t>Wires,#2 THW, THHN Copper wire, Black, 500ft/box</t>
  </si>
  <si>
    <t>gal.</t>
  </si>
  <si>
    <t>1/2x6" Machine Bolts Stainless steel or Hot dip Galvanized bolts w/ 3" thread, 1-nut and 2-washers</t>
  </si>
  <si>
    <t>1/2in x8" Machine Bolts Stainless steel or Hot dip Galvanized bolts w/ 3" thread 1-nut and 2-washers</t>
  </si>
  <si>
    <t>1/2in x9" Machine Bolts Stainless steel or Hot dip Galvanized bolts w/ 3" thread 1-nut and 2-washers</t>
  </si>
  <si>
    <t>3/4x4'x8' Phenolic plywood</t>
  </si>
  <si>
    <t>6 in. x 5 in. 14-Gauge T Strap</t>
  </si>
  <si>
    <t>Anchor Plate A8  1/4x2x8 HDG</t>
  </si>
  <si>
    <t>Anchor plate, 1/4" x 2" x 6", HDG</t>
  </si>
  <si>
    <t>Blind rivets 1/8x1/2 Galvanized or Aluminum 120 pcs/box</t>
  </si>
  <si>
    <t>Corrugated Prepainted Long Span Roofing .4mm thick x3ftx10ft L stancor Jacinto steel or equivalent, Blue</t>
  </si>
  <si>
    <t>Corrugated Prepainted Long Span Roofing .4mm thick x3ftx12ft L stancor Jacinto steel or equivalent, Blue</t>
  </si>
  <si>
    <t>Corrugated Prepainted Long Span Roofing .4mm thick x3ftx13ft L stancor Jacinto steel or equivalent, Blue</t>
  </si>
  <si>
    <t>Corrugated Prepainted Long Span Roofing .4mm thick x3ftx14ft L stancor Jacinto steel or equivalent, Blue</t>
  </si>
  <si>
    <t>Corrugated Prepainted Long Span Roofing .4mm thick x3ftx18ft L stancor Jacinto steel or equivalent (Blue)</t>
  </si>
  <si>
    <t>Corrugated Prepainted Roofing .4mm thick x3ft x9ft L stancor Jacinto steel or equivalent, Blue</t>
  </si>
  <si>
    <t>Flat Bar,  1/4"x 1" x 20ft, HDG Typhoon Tie down straps</t>
  </si>
  <si>
    <t>Flat bar, 1/4x1"x20' HDG with 5/16"dia pre punched hole @ every 3rd corrugation</t>
  </si>
  <si>
    <t>Flat bar, 1/4x1"x20' HDG, Beam - Truss connector</t>
  </si>
  <si>
    <t>GI Wire/Tie Wire, 10 lbs per roll (35'), ga. 16</t>
  </si>
  <si>
    <t>GI ridge cap, prefabricated, 24" x 8' ga. 24</t>
  </si>
  <si>
    <t>GI ridge flashing, prefabricated, 24" x 8' ga 24</t>
  </si>
  <si>
    <t>Gutter Strap, Prefabricated ga 24, 1" x 16" Galvanized (Blue)</t>
  </si>
  <si>
    <t>Gutter support HDG, ¼"x 1" x 16"</t>
  </si>
  <si>
    <t>Gutter, Prefabricated, 24" x 8' Galvanized Blue, ga. 24</t>
  </si>
  <si>
    <t>Gutter, Prefabricated ga 24, Galvanized End Cap (Left,Right) Blue</t>
  </si>
  <si>
    <t>Gutter, Prefabricated Galvanized 3" Downspout Outlet</t>
  </si>
  <si>
    <t>Gutter, Prefabricated Galvanized Ridge Cap  14" x  8'  ga. 24</t>
  </si>
  <si>
    <t>Hardiflex Nails 1-1/2", Galvanized 100 pcs/pack</t>
  </si>
  <si>
    <t>HILTI 1/2 in. x 4 in. Kwik Bolt 1" Long Thread Carbon Steel Expansion Anchors</t>
  </si>
  <si>
    <t>Jacinto Color or equivalent End Flashing  .4mm x 8 ft (Blue)</t>
  </si>
  <si>
    <t>Jacinto Color or equivalent Ridge cap  .4mm 24" x 8 ft</t>
  </si>
  <si>
    <t>Jacinto Color or equivalent Ridge cap .4mm 14" x 8 ft, ga24</t>
  </si>
  <si>
    <t xml:space="preserve">Lumber, treated, 1" x 12" x 16ft, CAC Treated or equivalent  </t>
  </si>
  <si>
    <t xml:space="preserve">Lumber, treated, 2" x 4" x 12ft, CAC Treated or equivalent </t>
  </si>
  <si>
    <t xml:space="preserve">Lumber, treated, 2" x 6" x 16ft, CAC Treated or equivalent  </t>
  </si>
  <si>
    <t xml:space="preserve">ea </t>
  </si>
  <si>
    <t xml:space="preserve">Lumber, treated, 2" x 8" x 16ft, CAC Treated or equivalent  </t>
  </si>
  <si>
    <t xml:space="preserve">Lumber, treated, 6" x 6" x 16ft, CAC Treated or equivalent  </t>
  </si>
  <si>
    <t xml:space="preserve">Lumber, treated, 2" x 6" x 16ft, KILN Dried or equivalent  </t>
  </si>
  <si>
    <t xml:space="preserve">Lumber, treated, 2" x 8" x 16ft, KILN Dried or equivalent  </t>
  </si>
  <si>
    <t>Nails, Common, 5", HDG</t>
  </si>
  <si>
    <t>Nails, Concrete 2" HDG</t>
  </si>
  <si>
    <t>Nails, Concrete 3" HDG</t>
  </si>
  <si>
    <t>Nails, Umbrella with twisted shank, 3",  G.I. with rubber washer</t>
  </si>
  <si>
    <t>Washer, Machine Bolt,  1/2", HDG</t>
  </si>
  <si>
    <t>Paint Brush 2"</t>
  </si>
  <si>
    <t>Paint Roller 6"</t>
  </si>
  <si>
    <t>Paint, Bitumen</t>
  </si>
  <si>
    <t>Paint, Handy Paint Tray</t>
  </si>
  <si>
    <t>Paint, Latex Blue</t>
  </si>
  <si>
    <t>Paint, Masking tape 3M 2"</t>
  </si>
  <si>
    <t>Paint, Masking tape 3M 4"</t>
  </si>
  <si>
    <t>Paint, Roofing Elastomeric Blue</t>
  </si>
  <si>
    <t>PVC pipe strap/3/4 in oatey, or 3/4 in galv steel hanger strap 10 ft</t>
  </si>
  <si>
    <t>PVC, Coupling, 3"Ø ,Sch.40, white</t>
  </si>
  <si>
    <t>PVC, Elbow 45⁰,  3"Ø , Sch.40, white</t>
  </si>
  <si>
    <t>PVC, Elbow 90⁰,  3"Ø , Sch.40, white</t>
  </si>
  <si>
    <t>Rebars, (#4) 1/2 diameter reinforcing bars,epoxy coated, grade 60</t>
  </si>
  <si>
    <t>Rivets, Blind, 3/16"Ø x 1/8" grip; Galvanized or Aluminum</t>
  </si>
  <si>
    <t>Simpson Strong-Tie 1/4 in. x 1-1/2 in. Strong-Drive Wood Screw (50-Pack)</t>
  </si>
  <si>
    <t>Strong Simpsons tie Galvanized 12 Gauge Coiled Strap model CMST12 (25 ft/box)</t>
  </si>
  <si>
    <t>Strong Simpsons tie Galvanized 18-Gauge Framing angle</t>
  </si>
  <si>
    <t>Strong Simpsons Z-MAX 150 ft. 16-Gauge Galvanized Coiled Strap; girt strap</t>
  </si>
  <si>
    <t>Washers, Machine bolt, 1/2" HDG</t>
  </si>
  <si>
    <t>Water Tank 1000gals wick licks</t>
  </si>
  <si>
    <t>Acrytex Exterior Wall Latex Paint Light Blue</t>
  </si>
  <si>
    <t>Corrugated Prepainted Long Span Roofing .4mm thick x3ftx9ft L stancor Jacinto steel or equivalent, Blue</t>
  </si>
  <si>
    <t>Corrugated Prepainted Long Span Roofing .4mm thick x3ftx15ft L stancor Jacinto steel or equivalent, Blue</t>
  </si>
  <si>
    <t>Corrugated Prepainted Long Span Roofing .4mm thick x3ftx16ft L stancor Jacinto steel or equivalent, Blue</t>
  </si>
  <si>
    <t>Corrugated Prepainted Long Span Roofing .4mm thick x3ftx24ft L stancor Jacinto steel or equivalent, Blue</t>
  </si>
  <si>
    <t>Flat bar, 1/4"x2"x20'  HDG with slotted 5/16"dia pre punch hole @ every 3rd corrugation</t>
  </si>
  <si>
    <t>Flat bar, Angle, 1/4" x 2" x 20ft, HDG Typhoon Tie down straps</t>
  </si>
  <si>
    <t>Gauge 16 tie wire/10 lbs Galvanized (35')</t>
  </si>
  <si>
    <t>Gutter, Prefabricated Galvanized End Cap (Left and Right), ga. 24</t>
  </si>
  <si>
    <t>Hardiflex Cement Board,  5/16 thk 4' x 8'</t>
  </si>
  <si>
    <t xml:space="preserve">Hardiflex Nails 1-1/2", HDG, 100pcs/pack </t>
  </si>
  <si>
    <t xml:space="preserve">Hardiflex Nails 1", HDG, 100pcs/pack </t>
  </si>
  <si>
    <t>Jacinto or equivalent 14"x8' Galvanized ga 24 End Flashing</t>
  </si>
  <si>
    <t>Junction Box 4"x4" PVC, with cover</t>
  </si>
  <si>
    <t xml:space="preserve">Lumber, treated, 1" x 2" x 16ft, CAC Treated or equivalent </t>
  </si>
  <si>
    <t xml:space="preserve">Lumber, treated, 1" x 8" x 16ft, CAC Treated or equivalent </t>
  </si>
  <si>
    <t xml:space="preserve">Lumber, treated, 2" x 4" x 14ft, CAC Treated or equivalent </t>
  </si>
  <si>
    <t xml:space="preserve">Lumber, treated, 1" x 8" x 16ft, KILN Dried or equivalent  </t>
  </si>
  <si>
    <t xml:space="preserve">Lumber, treated, 3/4" x 1" S4S x 8ft, KILN Dried or equivalent  </t>
  </si>
  <si>
    <t>Nails, Concrete 4" HDG</t>
  </si>
  <si>
    <t>Nails, Concrete, 2" (8D), HDG</t>
  </si>
  <si>
    <t>Nails, Concrete, 2-1/2" , HDG</t>
  </si>
  <si>
    <t>Nails, Concrete, 3" (10D), HDG</t>
  </si>
  <si>
    <t>Paint, Flatwall Enamel White</t>
  </si>
  <si>
    <t>Paint, Primer White</t>
  </si>
  <si>
    <t>Paint, Roller Kits</t>
  </si>
  <si>
    <t>Plywood Sheating,  15/32" x 4' x 8' thick, Marine or CCX treated</t>
  </si>
  <si>
    <t>Plywood, Phenolic 1/2" x 4' x 8'</t>
  </si>
  <si>
    <t>PVC, Coupling, 3"Ø ,Sch.40,  white</t>
  </si>
  <si>
    <t>PVC, Elbow 45⁰, 3"Ø ,Sch.40, white</t>
  </si>
  <si>
    <t>PVC, Elbow 90⁰, 3"Ø ,Sch.40, white</t>
  </si>
  <si>
    <t>Quikrete Concrete Mix 1101 Type-S 4000 psi 80 lbs</t>
  </si>
  <si>
    <t>Quikrete mason mix 80 lbs bag Type S</t>
  </si>
  <si>
    <t>Rebars, (#3) 3/8 diameter reinforcing bars,epoxy coated,  grade 40 or 60</t>
  </si>
  <si>
    <t>Rebars, (#4) 1/2 diameter reinforcing bars, epoxy coated, grade 60</t>
  </si>
  <si>
    <t>Rivets, Blind, 3/16"Ø x 1/8" grip; HDG</t>
  </si>
  <si>
    <t>Roofing Paint Elastomeric Water Base</t>
  </si>
  <si>
    <t>Strong Simpsons tie Z-MAX Galvanized 18-Gauge Hurricane Tie member Rafter to Roof girt</t>
  </si>
  <si>
    <t>Strong Simpsons tie Z-MAX Galvanized 18-Gauge Hurricane Tie/ or two fold Ga 25/24 g.i plane wrap around member to TC and BC</t>
  </si>
  <si>
    <t>Strong Simpsons tie Z-MAX Galvanized 18-Gauge Hurricane Tie/ or two fold Ga 25/24 g.i plane wrap around Purlins to TC or Rafter</t>
  </si>
  <si>
    <t>Utility Box 2"x4" PVC  with cover</t>
  </si>
  <si>
    <t>Utility Box, PVC sch 40 or 80 4"x4" octagonal with cover</t>
  </si>
  <si>
    <t>Wall Latex Paint Flat Royal Blue</t>
  </si>
  <si>
    <t>Washer, Machine Bolt, ½", HDG</t>
  </si>
  <si>
    <t>Window, TAFCO, 35" x 47" Jalousie Utility window, Aluminum</t>
  </si>
  <si>
    <t>1-1/4 in satin nickel cabinet knob (liberty)</t>
  </si>
  <si>
    <t>35mm 110 degree full overlay hinge 1 pair (liberty model HC11SFC-NP-C5)</t>
  </si>
  <si>
    <t>Anchor Plate 1/4"x2"x12", HDG</t>
  </si>
  <si>
    <t>Door, Hinges,  4" x 4" SS with screw</t>
  </si>
  <si>
    <t>Electrical tape 1/2 in.x 20 ft colored (5pcs/pack)</t>
  </si>
  <si>
    <t>Flat bar,  ¼"x 1" x 20ft, HDG Truss - Beam Tie down straps</t>
  </si>
  <si>
    <t>Flat bar, 1/4x1"x20'  Hot Dip Galvanized with slotted 5/16" pre punch hole @ every 3rd corrugation</t>
  </si>
  <si>
    <t>Flat bar, 1/4"x1"x20'  HDG Typhoon tie down straps</t>
  </si>
  <si>
    <t>Flat bar, 1/4x2"x20' HDG, Beam - Truss connector</t>
  </si>
  <si>
    <t>Gutter, Prefabricated ga 24, 24" x 8' Galvanized Blue</t>
  </si>
  <si>
    <t>Gutter, Prefabricated Galvanized Ridge Cap  24" x  8'  ga. 24</t>
  </si>
  <si>
    <t>Hardiflex Cement Board, 5/16 thk</t>
  </si>
  <si>
    <t>Hardiflex Nails HDG,60 x 3.15mm x 6.8mmø head size, 100/pack</t>
  </si>
  <si>
    <t xml:space="preserve">Lumber, treated, 4" x 4" x 10ft, CAC Treated or equivalent  </t>
  </si>
  <si>
    <t>Machine Bolt, ½" x 10", HDG with 3" thread 1-nut and 2-washers</t>
  </si>
  <si>
    <t>Machine Bolt, ½" x 2", HDG full thread 1-nut and 2-washers</t>
  </si>
  <si>
    <t>Nails, Concrete, 3" HDG</t>
  </si>
  <si>
    <t>Paint, Flatwall Enamel Blue</t>
  </si>
  <si>
    <t>Paint, Quickdry Enamel Pastel Brown</t>
  </si>
  <si>
    <t>Paint, Tinting color Brown</t>
  </si>
  <si>
    <t>Plywood, Phenolic Black, 1/2" thick x 4' x 8'</t>
  </si>
  <si>
    <t>Plywood,3/4  thick  x 4' x 8' Treated Marine Plywood or Plyboard</t>
  </si>
  <si>
    <t>Strong Simpsons Z-MAX Galvanized 18-Gauge Hurricane Tie</t>
  </si>
  <si>
    <t>Tie wire, Galvanized,  Ga. 16</t>
  </si>
  <si>
    <t>Washer, Machine bolt, 1/2", HDG</t>
  </si>
  <si>
    <t>Window, 3'X4' Jalousie Aluminum Mechanism in a 2"x8" Wooden Frame</t>
  </si>
  <si>
    <t xml:space="preserve">Window, 3' x 4'  Jalousie Window Aluminum Mechanism 2" x 6" Wooden frame </t>
  </si>
  <si>
    <t xml:space="preserve">Window, 2' x 4'  Jalousie Window Aluminum Mechanism 2" x 8" Wooden frame </t>
  </si>
  <si>
    <t>Window,6-36"x80" (40 sq.ft.) Jalousie Aluminum Mechanism in a 2"x8" Wooden Frame</t>
  </si>
  <si>
    <t>Wire Nut, #2 Twister Wire Connectors 341 Tan (50 per Package)</t>
  </si>
  <si>
    <t>Wires, #12 Stranded THHN 500ft, Green</t>
  </si>
  <si>
    <t>3/4"x4'x8' Phenolic plywood</t>
  </si>
  <si>
    <t>Bitumen Paint for foundation/concrete</t>
  </si>
  <si>
    <t>Expansion anchor KB3 1/2" x 5-1/2" LT HDG - 25pcs/box</t>
  </si>
  <si>
    <t>Flat bar, 1/4"x 1" x 20ft, HDG Typhoon Tie down straps</t>
  </si>
  <si>
    <t>GI gutter strap, pre fabricated  1" x 16" ga 24</t>
  </si>
  <si>
    <t>GI gutter, pre fabricated  24" x 8' ga 24, Blue</t>
  </si>
  <si>
    <t>Heavy duty steel chain net manufactured using Zinc plated galvanized steel ( for Basketball Ring)</t>
  </si>
  <si>
    <t xml:space="preserve">Lumber, treated, 1" x 10" x 16ft, CAC Treated or equivalent </t>
  </si>
  <si>
    <t>Machine Bolt,1" x 10", HDG with 3" thread, 1-nut and 2-washers</t>
  </si>
  <si>
    <t>Machine Bolt,1/2" x 14", HDG with 3" thread, 1-nut and 2-washers</t>
  </si>
  <si>
    <t>Nut, 1", HDG</t>
  </si>
  <si>
    <t>Nut, 1/2", HDG</t>
  </si>
  <si>
    <t>Quick Dry Enamel White</t>
  </si>
  <si>
    <t>Rebars, (#5) 5/8 diameter reinforcing bars,epoxy coated, grade 60</t>
  </si>
  <si>
    <t xml:space="preserve">Simpson strong tie, H5LSS; ( purlin-truss huricane clip) </t>
  </si>
  <si>
    <t>Stainless steel U.S made rated jaw to jaw (Ring Basketball)</t>
  </si>
  <si>
    <t>Tie wire, ga16 Galvanized 10 lbs per roll (35')</t>
  </si>
  <si>
    <t>Washer, 1", HDG</t>
  </si>
  <si>
    <t>Date</t>
  </si>
  <si>
    <t>Project</t>
  </si>
  <si>
    <t>Location</t>
  </si>
  <si>
    <t>Falalop</t>
  </si>
  <si>
    <t>Subject</t>
  </si>
  <si>
    <t>Bill of Materials</t>
  </si>
  <si>
    <t xml:space="preserve">   Typhoon Maysak Reconstruction Project (TMRP)</t>
  </si>
  <si>
    <t>Public Infrastructure</t>
  </si>
  <si>
    <t>Fais</t>
  </si>
  <si>
    <t>Mogmog</t>
  </si>
  <si>
    <t>Fedari</t>
  </si>
  <si>
    <t>Asor</t>
  </si>
  <si>
    <t>Tape, Rubberized Electrical (pcs/pack)</t>
  </si>
  <si>
    <t>Bill of Materials -  Men's House, Basketball Court and Water Collection</t>
  </si>
  <si>
    <t>J Bolt</t>
  </si>
  <si>
    <t>Windows</t>
  </si>
  <si>
    <t>Public Infrastructure - Women's Cook House, Boy's Cultural Center, Women's house, Women's Cultural Center, Men's House, Tool house and Boat house</t>
  </si>
  <si>
    <t>Public Infrastructure Storage Bldg., Men's House, Dispensary Clinic, Catholic Church, Community Center, Women's Cooking House, Community  Boat house #s 1, 2 and 3, Warehouse Bldg./ Community Warehouse</t>
  </si>
  <si>
    <t>#12 Stranded wire THHN Blue, 500 ft./box</t>
  </si>
  <si>
    <t>#12 Stranded wire THHN Green, 500 ft./box</t>
  </si>
  <si>
    <t>#12 Stranded wire THHN Red, 500 ft./box</t>
  </si>
  <si>
    <t>#2 Stranded wire THHN Black, 500 ft./box</t>
  </si>
  <si>
    <t>#2 Stranded wire THHN Green, 500 ft./box</t>
  </si>
  <si>
    <t>Public Infrastructure - Faliyow - FMCS Culture House Girls, Men's House, Women's house, Men's house and Boat house</t>
  </si>
  <si>
    <t>Public Infrastructure - Lichoychoy - FMCS Culture House Boys, FMCS Storage Bldg., Women's House, Men's House and Boat House</t>
  </si>
  <si>
    <t>Public Infrastructure -  Airport Shelter and Llothow's Boathouse</t>
  </si>
  <si>
    <t>Public Infrastructure - OIHS - Toilet Bldg. Teacher's Qtr. 3 &amp; 4, Boys &amp; Girls Cultural Ctr., Bldgs. 12, 13, 14 &amp; 15/Mechanical Bldg., Bldg16a  Construction Bldg., Bldg. 16b Electrical Bldg., Bldg 17 Powerhouse/Agriculture, Outdoor Stage, FES Culture house, Women's Club house, Community Storage Bldg. and  Airport SHleter</t>
  </si>
  <si>
    <t>Flat bar,   1/4"x 1" x 20ft, HDG with pre punched hole 5/16" @ every 3rd corrugation</t>
  </si>
  <si>
    <t>Corrugated Prepainted Long Span Roofing .4mm thick x3ftx10ft L stancor Jacinto steel or equivalentcolor: Blue</t>
  </si>
  <si>
    <t>Corrugated Prepainted Long Span Roofing .4mm thick x3ftx13ft L stancor Jacinto steel or equivalentcolor: Blue</t>
  </si>
  <si>
    <t>Strong Simpsons tie Galvanized 12 Gauge Coiled Strap model CMST12 40 ft/pc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</si>
</sst>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15" fontId="1" fillId="0" borderId="0" xfId="0" applyNumberFormat="1" applyFont="1" applyAlignment="1">
      <alignment horizontal="left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15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11906</xdr:rowOff>
    </xdr:from>
    <xdr:to>
      <xdr:col>6</xdr:col>
      <xdr:colOff>71437</xdr:colOff>
      <xdr:row>14</xdr:row>
      <xdr:rowOff>144278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0" y="1250156"/>
          <a:ext cx="4810125" cy="26326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95249</xdr:colOff>
      <xdr:row>8</xdr:row>
      <xdr:rowOff>202407</xdr:rowOff>
    </xdr:from>
    <xdr:to>
      <xdr:col>5</xdr:col>
      <xdr:colOff>4905374</xdr:colOff>
      <xdr:row>19</xdr:row>
      <xdr:rowOff>215717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10562" y="1928813"/>
          <a:ext cx="4810125" cy="263268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3036093</xdr:colOff>
      <xdr:row>21</xdr:row>
      <xdr:rowOff>119063</xdr:rowOff>
    </xdr:from>
    <xdr:to>
      <xdr:col>5</xdr:col>
      <xdr:colOff>4529137</xdr:colOff>
      <xdr:row>27</xdr:row>
      <xdr:rowOff>147639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1406" y="5155407"/>
          <a:ext cx="1493044" cy="2386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892969</xdr:colOff>
      <xdr:row>22</xdr:row>
      <xdr:rowOff>178594</xdr:rowOff>
    </xdr:from>
    <xdr:to>
      <xdr:col>5</xdr:col>
      <xdr:colOff>2157413</xdr:colOff>
      <xdr:row>26</xdr:row>
      <xdr:rowOff>247650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2" y="5667375"/>
          <a:ext cx="1264444" cy="1700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59532</xdr:colOff>
      <xdr:row>7</xdr:row>
      <xdr:rowOff>47625</xdr:rowOff>
    </xdr:from>
    <xdr:to>
      <xdr:col>13</xdr:col>
      <xdr:colOff>11907</xdr:colOff>
      <xdr:row>16</xdr:row>
      <xdr:rowOff>1404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5813" y="1595438"/>
          <a:ext cx="4810125" cy="263268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5</xdr:col>
      <xdr:colOff>4810125</xdr:colOff>
      <xdr:row>17</xdr:row>
      <xdr:rowOff>227623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34375" y="1738313"/>
          <a:ext cx="4810125" cy="263268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5</xdr:col>
      <xdr:colOff>4810125</xdr:colOff>
      <xdr:row>16</xdr:row>
      <xdr:rowOff>251435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6656" y="1774031"/>
          <a:ext cx="4810125" cy="263268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214314</xdr:colOff>
      <xdr:row>26</xdr:row>
      <xdr:rowOff>107157</xdr:rowOff>
    </xdr:from>
    <xdr:to>
      <xdr:col>5</xdr:col>
      <xdr:colOff>2364583</xdr:colOff>
      <xdr:row>34</xdr:row>
      <xdr:rowOff>140495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0970" y="7239001"/>
          <a:ext cx="2150269" cy="2414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4060034</xdr:colOff>
      <xdr:row>26</xdr:row>
      <xdr:rowOff>119062</xdr:rowOff>
    </xdr:from>
    <xdr:to>
      <xdr:col>7</xdr:col>
      <xdr:colOff>435771</xdr:colOff>
      <xdr:row>34</xdr:row>
      <xdr:rowOff>123825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90" y="7250906"/>
          <a:ext cx="2150269" cy="2386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2274097</xdr:colOff>
      <xdr:row>25</xdr:row>
      <xdr:rowOff>273844</xdr:rowOff>
    </xdr:from>
    <xdr:to>
      <xdr:col>5</xdr:col>
      <xdr:colOff>3890966</xdr:colOff>
      <xdr:row>33</xdr:row>
      <xdr:rowOff>150019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3" y="7108032"/>
          <a:ext cx="1616869" cy="225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261940</xdr:colOff>
      <xdr:row>19</xdr:row>
      <xdr:rowOff>11906</xdr:rowOff>
    </xdr:from>
    <xdr:to>
      <xdr:col>5</xdr:col>
      <xdr:colOff>1402559</xdr:colOff>
      <xdr:row>24</xdr:row>
      <xdr:rowOff>261938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8596" y="5060156"/>
          <a:ext cx="1140619" cy="1738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1857377</xdr:colOff>
      <xdr:row>19</xdr:row>
      <xdr:rowOff>95251</xdr:rowOff>
    </xdr:from>
    <xdr:to>
      <xdr:col>5</xdr:col>
      <xdr:colOff>3169446</xdr:colOff>
      <xdr:row>24</xdr:row>
      <xdr:rowOff>230983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4033" y="5143501"/>
          <a:ext cx="1312069" cy="162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3536159</xdr:colOff>
      <xdr:row>19</xdr:row>
      <xdr:rowOff>107157</xdr:rowOff>
    </xdr:from>
    <xdr:to>
      <xdr:col>5</xdr:col>
      <xdr:colOff>5105403</xdr:colOff>
      <xdr:row>25</xdr:row>
      <xdr:rowOff>107157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2815" y="5155407"/>
          <a:ext cx="1569244" cy="1785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103"/>
  <sheetViews>
    <sheetView topLeftCell="A9" zoomScale="80" zoomScaleNormal="80" workbookViewId="0">
      <selection activeCell="A9" sqref="A1:XFD1048576"/>
    </sheetView>
  </sheetViews>
  <sheetFormatPr defaultRowHeight="12.75" x14ac:dyDescent="0.2"/>
  <cols>
    <col min="1" max="1" width="9.140625" style="1"/>
    <col min="2" max="2" width="87.85546875" style="1" customWidth="1"/>
    <col min="3" max="4" width="9.140625" style="2"/>
    <col min="5" max="5" width="9.140625" style="2" customWidth="1"/>
    <col min="6" max="6" width="71" style="1" customWidth="1"/>
    <col min="7" max="16384" width="9.140625" style="1"/>
  </cols>
  <sheetData>
    <row r="2" spans="1:6" x14ac:dyDescent="0.2">
      <c r="A2" s="4" t="s">
        <v>548</v>
      </c>
      <c r="B2" s="8">
        <v>42709</v>
      </c>
    </row>
    <row r="4" spans="1:6" ht="18.75" x14ac:dyDescent="0.3">
      <c r="A4" s="6" t="s">
        <v>550</v>
      </c>
      <c r="B4" s="7" t="s">
        <v>559</v>
      </c>
    </row>
    <row r="5" spans="1:6" x14ac:dyDescent="0.2">
      <c r="A5" s="4" t="s">
        <v>549</v>
      </c>
      <c r="B5" s="4" t="s">
        <v>555</v>
      </c>
    </row>
    <row r="6" spans="1:6" x14ac:dyDescent="0.2">
      <c r="A6" s="3" t="s">
        <v>552</v>
      </c>
      <c r="B6" s="3" t="s">
        <v>561</v>
      </c>
      <c r="C6" s="1"/>
      <c r="D6" s="1"/>
      <c r="E6" s="1"/>
    </row>
    <row r="7" spans="1:6" x14ac:dyDescent="0.2">
      <c r="A7" s="3"/>
      <c r="B7" s="3"/>
      <c r="C7" s="1"/>
      <c r="D7" s="1"/>
      <c r="E7" s="1"/>
    </row>
    <row r="8" spans="1:6" ht="27.75" customHeight="1" x14ac:dyDescent="0.25">
      <c r="A8" s="9">
        <v>1</v>
      </c>
      <c r="B8" s="10" t="s">
        <v>530</v>
      </c>
      <c r="C8" s="11">
        <v>48</v>
      </c>
      <c r="D8" s="11" t="s">
        <v>0</v>
      </c>
    </row>
    <row r="9" spans="1:6" ht="27.75" customHeight="1" x14ac:dyDescent="0.25">
      <c r="A9" s="9">
        <f>+A8+1</f>
        <v>2</v>
      </c>
      <c r="B9" s="10" t="s">
        <v>3</v>
      </c>
      <c r="C9" s="11">
        <v>2</v>
      </c>
      <c r="D9" s="11" t="s">
        <v>4</v>
      </c>
    </row>
    <row r="10" spans="1:6" ht="27.75" customHeight="1" x14ac:dyDescent="0.25">
      <c r="A10" s="9">
        <f t="shared" ref="A10:A73" si="0">+A9+1</f>
        <v>3</v>
      </c>
      <c r="B10" s="10" t="s">
        <v>531</v>
      </c>
      <c r="C10" s="11">
        <v>2</v>
      </c>
      <c r="D10" s="11" t="s">
        <v>4</v>
      </c>
    </row>
    <row r="11" spans="1:6" ht="27.75" customHeight="1" x14ac:dyDescent="0.25">
      <c r="A11" s="9">
        <f t="shared" si="0"/>
        <v>4</v>
      </c>
      <c r="B11" s="10" t="s">
        <v>104</v>
      </c>
      <c r="C11" s="11">
        <v>2</v>
      </c>
      <c r="D11" s="11" t="s">
        <v>98</v>
      </c>
    </row>
    <row r="12" spans="1:6" ht="27.75" customHeight="1" x14ac:dyDescent="0.25">
      <c r="A12" s="9">
        <f t="shared" si="0"/>
        <v>5</v>
      </c>
      <c r="B12" s="10" t="s">
        <v>6</v>
      </c>
      <c r="C12" s="11">
        <v>16</v>
      </c>
      <c r="D12" s="11" t="s">
        <v>7</v>
      </c>
    </row>
    <row r="13" spans="1:6" ht="27.75" customHeight="1" x14ac:dyDescent="0.25">
      <c r="A13" s="9">
        <f t="shared" si="0"/>
        <v>6</v>
      </c>
      <c r="B13" s="10" t="s">
        <v>8</v>
      </c>
      <c r="C13" s="11">
        <v>2</v>
      </c>
      <c r="D13" s="11" t="s">
        <v>9</v>
      </c>
    </row>
    <row r="14" spans="1:6" ht="27.75" customHeight="1" x14ac:dyDescent="0.25">
      <c r="A14" s="9">
        <f t="shared" si="0"/>
        <v>7</v>
      </c>
      <c r="B14" s="12" t="s">
        <v>401</v>
      </c>
      <c r="C14" s="11">
        <v>24</v>
      </c>
      <c r="D14" s="11" t="s">
        <v>0</v>
      </c>
    </row>
    <row r="15" spans="1:6" ht="27.75" customHeight="1" x14ac:dyDescent="0.25">
      <c r="A15" s="9">
        <f t="shared" si="0"/>
        <v>8</v>
      </c>
      <c r="B15" s="12" t="s">
        <v>458</v>
      </c>
      <c r="C15" s="11">
        <v>68</v>
      </c>
      <c r="D15" s="11" t="s">
        <v>10</v>
      </c>
    </row>
    <row r="16" spans="1:6" ht="27.75" customHeight="1" x14ac:dyDescent="0.4">
      <c r="A16" s="9">
        <f t="shared" si="0"/>
        <v>9</v>
      </c>
      <c r="B16" s="10" t="s">
        <v>11</v>
      </c>
      <c r="C16" s="11">
        <v>48</v>
      </c>
      <c r="D16" s="11" t="s">
        <v>14</v>
      </c>
      <c r="F16" s="16" t="s">
        <v>562</v>
      </c>
    </row>
    <row r="17" spans="1:6" ht="27.75" customHeight="1" x14ac:dyDescent="0.25">
      <c r="A17" s="9">
        <f t="shared" si="0"/>
        <v>10</v>
      </c>
      <c r="B17" s="10" t="s">
        <v>12</v>
      </c>
      <c r="C17" s="11">
        <v>16</v>
      </c>
      <c r="D17" s="11" t="s">
        <v>7</v>
      </c>
    </row>
    <row r="18" spans="1:6" ht="27.75" customHeight="1" x14ac:dyDescent="0.25">
      <c r="A18" s="9">
        <f t="shared" si="0"/>
        <v>11</v>
      </c>
      <c r="B18" s="10" t="s">
        <v>13</v>
      </c>
      <c r="C18" s="11">
        <v>24</v>
      </c>
      <c r="D18" s="11" t="s">
        <v>14</v>
      </c>
    </row>
    <row r="19" spans="1:6" ht="27.75" customHeight="1" x14ac:dyDescent="0.25">
      <c r="A19" s="9">
        <f t="shared" si="0"/>
        <v>12</v>
      </c>
      <c r="B19" s="10" t="s">
        <v>532</v>
      </c>
      <c r="C19" s="11">
        <v>7</v>
      </c>
      <c r="D19" s="11" t="s">
        <v>15</v>
      </c>
    </row>
    <row r="20" spans="1:6" ht="27.75" customHeight="1" x14ac:dyDescent="0.25">
      <c r="A20" s="9">
        <f t="shared" si="0"/>
        <v>13</v>
      </c>
      <c r="B20" s="10" t="s">
        <v>533</v>
      </c>
      <c r="C20" s="11">
        <v>4</v>
      </c>
      <c r="D20" s="11" t="s">
        <v>0</v>
      </c>
    </row>
    <row r="21" spans="1:6" ht="27.75" customHeight="1" x14ac:dyDescent="0.25">
      <c r="A21" s="9">
        <f t="shared" si="0"/>
        <v>14</v>
      </c>
      <c r="B21" s="10" t="s">
        <v>16</v>
      </c>
      <c r="C21" s="11">
        <v>56</v>
      </c>
      <c r="D21" s="11" t="s">
        <v>0</v>
      </c>
    </row>
    <row r="22" spans="1:6" ht="27.75" customHeight="1" x14ac:dyDescent="0.25">
      <c r="A22" s="9">
        <f t="shared" si="0"/>
        <v>15</v>
      </c>
      <c r="B22" s="10" t="s">
        <v>313</v>
      </c>
      <c r="C22" s="11">
        <v>32</v>
      </c>
      <c r="D22" s="11" t="s">
        <v>0</v>
      </c>
    </row>
    <row r="23" spans="1:6" ht="27.75" customHeight="1" x14ac:dyDescent="0.25">
      <c r="A23" s="9">
        <f t="shared" si="0"/>
        <v>16</v>
      </c>
      <c r="B23" s="10" t="s">
        <v>17</v>
      </c>
      <c r="C23" s="11">
        <v>24</v>
      </c>
      <c r="D23" s="11" t="s">
        <v>7</v>
      </c>
    </row>
    <row r="24" spans="1:6" ht="27.75" customHeight="1" x14ac:dyDescent="0.3">
      <c r="A24" s="9">
        <f t="shared" si="0"/>
        <v>17</v>
      </c>
      <c r="B24" s="10" t="s">
        <v>18</v>
      </c>
      <c r="C24" s="11">
        <v>12</v>
      </c>
      <c r="D24" s="11" t="s">
        <v>7</v>
      </c>
      <c r="F24" s="13"/>
    </row>
    <row r="25" spans="1:6" ht="27.75" customHeight="1" x14ac:dyDescent="0.25">
      <c r="A25" s="9">
        <f t="shared" si="0"/>
        <v>18</v>
      </c>
      <c r="B25" s="10" t="s">
        <v>534</v>
      </c>
      <c r="C25" s="11">
        <v>188</v>
      </c>
      <c r="D25" s="11" t="s">
        <v>7</v>
      </c>
    </row>
    <row r="26" spans="1:6" ht="27.75" customHeight="1" x14ac:dyDescent="0.25">
      <c r="A26" s="9">
        <f t="shared" si="0"/>
        <v>19</v>
      </c>
      <c r="B26" s="10" t="s">
        <v>535</v>
      </c>
      <c r="C26" s="11">
        <f>30+17</f>
        <v>47</v>
      </c>
      <c r="D26" s="11" t="s">
        <v>7</v>
      </c>
    </row>
    <row r="27" spans="1:6" ht="27.75" customHeight="1" x14ac:dyDescent="0.25">
      <c r="A27" s="9">
        <f t="shared" si="0"/>
        <v>20</v>
      </c>
      <c r="B27" s="10" t="s">
        <v>19</v>
      </c>
      <c r="C27" s="11">
        <v>35</v>
      </c>
      <c r="D27" s="11" t="s">
        <v>7</v>
      </c>
    </row>
    <row r="28" spans="1:6" ht="35.25" customHeight="1" x14ac:dyDescent="0.25">
      <c r="A28" s="9">
        <f t="shared" si="0"/>
        <v>21</v>
      </c>
      <c r="B28" s="12" t="s">
        <v>20</v>
      </c>
      <c r="C28" s="11">
        <v>20</v>
      </c>
      <c r="D28" s="11" t="s">
        <v>21</v>
      </c>
    </row>
    <row r="29" spans="1:6" ht="35.25" customHeight="1" x14ac:dyDescent="0.25">
      <c r="A29" s="9">
        <f t="shared" si="0"/>
        <v>22</v>
      </c>
      <c r="B29" s="12" t="s">
        <v>22</v>
      </c>
      <c r="C29" s="11">
        <v>8</v>
      </c>
      <c r="D29" s="11" t="s">
        <v>5</v>
      </c>
    </row>
    <row r="30" spans="1:6" ht="35.25" customHeight="1" x14ac:dyDescent="0.25">
      <c r="A30" s="9">
        <f t="shared" si="0"/>
        <v>23</v>
      </c>
      <c r="B30" s="12" t="s">
        <v>23</v>
      </c>
      <c r="C30" s="11">
        <v>40</v>
      </c>
      <c r="D30" s="11" t="s">
        <v>21</v>
      </c>
    </row>
    <row r="31" spans="1:6" ht="27.75" customHeight="1" x14ac:dyDescent="0.25">
      <c r="A31" s="9">
        <f t="shared" si="0"/>
        <v>24</v>
      </c>
      <c r="B31" s="10" t="s">
        <v>24</v>
      </c>
      <c r="C31" s="11">
        <v>75</v>
      </c>
      <c r="D31" s="11" t="s">
        <v>1</v>
      </c>
    </row>
    <row r="32" spans="1:6" ht="34.5" customHeight="1" x14ac:dyDescent="0.25">
      <c r="A32" s="9">
        <f t="shared" si="0"/>
        <v>25</v>
      </c>
      <c r="B32" s="12" t="s">
        <v>536</v>
      </c>
      <c r="C32" s="11">
        <v>4</v>
      </c>
      <c r="D32" s="11" t="s">
        <v>41</v>
      </c>
    </row>
    <row r="33" spans="1:6" ht="27.75" customHeight="1" x14ac:dyDescent="0.3">
      <c r="A33" s="9">
        <f t="shared" si="0"/>
        <v>26</v>
      </c>
      <c r="B33" s="10" t="s">
        <v>314</v>
      </c>
      <c r="C33" s="11">
        <v>24</v>
      </c>
      <c r="D33" s="11" t="s">
        <v>0</v>
      </c>
      <c r="F33" s="13"/>
    </row>
    <row r="34" spans="1:6" ht="27.75" customHeight="1" x14ac:dyDescent="0.25">
      <c r="A34" s="9">
        <f t="shared" si="0"/>
        <v>27</v>
      </c>
      <c r="B34" s="10" t="s">
        <v>25</v>
      </c>
      <c r="C34" s="11">
        <v>90</v>
      </c>
      <c r="D34" s="11" t="s">
        <v>0</v>
      </c>
    </row>
    <row r="35" spans="1:6" ht="27.75" customHeight="1" x14ac:dyDescent="0.25">
      <c r="A35" s="9">
        <f t="shared" si="0"/>
        <v>28</v>
      </c>
      <c r="B35" s="10" t="s">
        <v>26</v>
      </c>
      <c r="C35" s="11">
        <v>898</v>
      </c>
      <c r="D35" s="11" t="s">
        <v>0</v>
      </c>
    </row>
    <row r="36" spans="1:6" ht="27.75" customHeight="1" x14ac:dyDescent="0.25">
      <c r="A36" s="9">
        <f t="shared" si="0"/>
        <v>29</v>
      </c>
      <c r="B36" s="10" t="s">
        <v>27</v>
      </c>
      <c r="C36" s="11">
        <v>11</v>
      </c>
      <c r="D36" s="11" t="s">
        <v>4</v>
      </c>
    </row>
    <row r="37" spans="1:6" ht="27.75" customHeight="1" x14ac:dyDescent="0.35">
      <c r="A37" s="9">
        <f t="shared" si="0"/>
        <v>30</v>
      </c>
      <c r="B37" s="10" t="s">
        <v>537</v>
      </c>
      <c r="C37" s="11">
        <v>17</v>
      </c>
      <c r="D37" s="11" t="s">
        <v>7</v>
      </c>
      <c r="F37" s="14"/>
    </row>
    <row r="38" spans="1:6" ht="27.75" customHeight="1" x14ac:dyDescent="0.25">
      <c r="A38" s="9">
        <f t="shared" si="0"/>
        <v>31</v>
      </c>
      <c r="B38" s="10" t="s">
        <v>468</v>
      </c>
      <c r="C38" s="11">
        <v>22</v>
      </c>
      <c r="D38" s="11" t="s">
        <v>7</v>
      </c>
    </row>
    <row r="39" spans="1:6" ht="27.75" customHeight="1" x14ac:dyDescent="0.25">
      <c r="A39" s="9">
        <f t="shared" si="0"/>
        <v>32</v>
      </c>
      <c r="B39" s="10" t="s">
        <v>345</v>
      </c>
      <c r="C39" s="11">
        <f>476+161</f>
        <v>637</v>
      </c>
      <c r="D39" s="11" t="s">
        <v>7</v>
      </c>
    </row>
    <row r="40" spans="1:6" ht="27.75" customHeight="1" x14ac:dyDescent="0.25">
      <c r="A40" s="9">
        <f t="shared" si="0"/>
        <v>33</v>
      </c>
      <c r="B40" s="10" t="s">
        <v>423</v>
      </c>
      <c r="C40" s="11">
        <f>111+69</f>
        <v>180</v>
      </c>
      <c r="D40" s="11" t="s">
        <v>7</v>
      </c>
    </row>
    <row r="41" spans="1:6" ht="27.75" customHeight="1" x14ac:dyDescent="0.25">
      <c r="A41" s="9">
        <f t="shared" si="0"/>
        <v>34</v>
      </c>
      <c r="B41" s="10" t="s">
        <v>426</v>
      </c>
      <c r="C41" s="11">
        <v>20</v>
      </c>
      <c r="D41" s="11" t="s">
        <v>7</v>
      </c>
    </row>
    <row r="42" spans="1:6" ht="27.75" customHeight="1" x14ac:dyDescent="0.25">
      <c r="A42" s="9">
        <f t="shared" si="0"/>
        <v>35</v>
      </c>
      <c r="B42" s="10" t="s">
        <v>428</v>
      </c>
      <c r="C42" s="11">
        <v>8</v>
      </c>
      <c r="D42" s="11" t="s">
        <v>0</v>
      </c>
    </row>
    <row r="43" spans="1:6" ht="27.75" customHeight="1" x14ac:dyDescent="0.25">
      <c r="A43" s="9">
        <f t="shared" si="0"/>
        <v>36</v>
      </c>
      <c r="B43" s="10" t="s">
        <v>538</v>
      </c>
      <c r="C43" s="11">
        <v>588</v>
      </c>
      <c r="D43" s="11" t="s">
        <v>7</v>
      </c>
    </row>
    <row r="44" spans="1:6" ht="27.75" customHeight="1" x14ac:dyDescent="0.25">
      <c r="A44" s="9">
        <f t="shared" si="0"/>
        <v>37</v>
      </c>
      <c r="B44" s="10" t="s">
        <v>539</v>
      </c>
      <c r="C44" s="11">
        <v>42</v>
      </c>
      <c r="D44" s="11" t="s">
        <v>7</v>
      </c>
    </row>
    <row r="45" spans="1:6" ht="27.75" customHeight="1" x14ac:dyDescent="0.25">
      <c r="A45" s="9">
        <f t="shared" si="0"/>
        <v>38</v>
      </c>
      <c r="B45" s="10" t="s">
        <v>121</v>
      </c>
      <c r="C45" s="11">
        <v>720</v>
      </c>
      <c r="D45" s="11" t="s">
        <v>0</v>
      </c>
    </row>
    <row r="46" spans="1:6" ht="27.75" customHeight="1" x14ac:dyDescent="0.25">
      <c r="A46" s="9">
        <f t="shared" si="0"/>
        <v>39</v>
      </c>
      <c r="B46" s="10" t="s">
        <v>79</v>
      </c>
      <c r="C46" s="11">
        <v>300</v>
      </c>
      <c r="D46" s="11" t="s">
        <v>0</v>
      </c>
    </row>
    <row r="47" spans="1:6" ht="27.75" customHeight="1" x14ac:dyDescent="0.25">
      <c r="A47" s="9">
        <f t="shared" si="0"/>
        <v>40</v>
      </c>
      <c r="B47" s="10" t="s">
        <v>28</v>
      </c>
      <c r="C47" s="11">
        <v>8</v>
      </c>
      <c r="D47" s="11" t="s">
        <v>0</v>
      </c>
    </row>
    <row r="48" spans="1:6" ht="27.75" customHeight="1" x14ac:dyDescent="0.25">
      <c r="A48" s="9">
        <f t="shared" si="0"/>
        <v>41</v>
      </c>
      <c r="B48" s="10" t="s">
        <v>29</v>
      </c>
      <c r="C48" s="11">
        <v>99</v>
      </c>
      <c r="D48" s="11" t="s">
        <v>1</v>
      </c>
    </row>
    <row r="49" spans="1:4" ht="27.75" customHeight="1" x14ac:dyDescent="0.25">
      <c r="A49" s="9">
        <f t="shared" si="0"/>
        <v>42</v>
      </c>
      <c r="B49" s="10" t="s">
        <v>30</v>
      </c>
      <c r="C49" s="11">
        <v>24</v>
      </c>
      <c r="D49" s="11" t="s">
        <v>1</v>
      </c>
    </row>
    <row r="50" spans="1:4" ht="27.75" customHeight="1" x14ac:dyDescent="0.25">
      <c r="A50" s="9">
        <f t="shared" si="0"/>
        <v>43</v>
      </c>
      <c r="B50" s="10" t="s">
        <v>31</v>
      </c>
      <c r="C50" s="11">
        <v>50</v>
      </c>
      <c r="D50" s="11" t="s">
        <v>1</v>
      </c>
    </row>
    <row r="51" spans="1:4" ht="27.75" customHeight="1" x14ac:dyDescent="0.25">
      <c r="A51" s="9">
        <f t="shared" si="0"/>
        <v>44</v>
      </c>
      <c r="B51" s="10" t="s">
        <v>32</v>
      </c>
      <c r="C51" s="11">
        <v>247</v>
      </c>
      <c r="D51" s="11" t="s">
        <v>1</v>
      </c>
    </row>
    <row r="52" spans="1:4" ht="27.75" customHeight="1" x14ac:dyDescent="0.25">
      <c r="A52" s="9">
        <f t="shared" si="0"/>
        <v>45</v>
      </c>
      <c r="B52" s="10" t="s">
        <v>33</v>
      </c>
      <c r="C52" s="11">
        <v>116</v>
      </c>
      <c r="D52" s="11" t="s">
        <v>1</v>
      </c>
    </row>
    <row r="53" spans="1:4" ht="27.75" customHeight="1" x14ac:dyDescent="0.25">
      <c r="A53" s="9">
        <f t="shared" si="0"/>
        <v>46</v>
      </c>
      <c r="B53" s="10" t="s">
        <v>351</v>
      </c>
      <c r="C53" s="11">
        <v>50</v>
      </c>
      <c r="D53" s="11" t="s">
        <v>1</v>
      </c>
    </row>
    <row r="54" spans="1:4" ht="27.75" customHeight="1" x14ac:dyDescent="0.25">
      <c r="A54" s="9">
        <f t="shared" si="0"/>
        <v>47</v>
      </c>
      <c r="B54" s="10" t="s">
        <v>352</v>
      </c>
      <c r="C54" s="11">
        <v>50</v>
      </c>
      <c r="D54" s="11" t="s">
        <v>1</v>
      </c>
    </row>
    <row r="55" spans="1:4" ht="27.75" customHeight="1" x14ac:dyDescent="0.25">
      <c r="A55" s="9">
        <f t="shared" si="0"/>
        <v>48</v>
      </c>
      <c r="B55" s="10" t="s">
        <v>34</v>
      </c>
      <c r="C55" s="11">
        <v>275</v>
      </c>
      <c r="D55" s="11" t="s">
        <v>1</v>
      </c>
    </row>
    <row r="56" spans="1:4" ht="27.75" customHeight="1" x14ac:dyDescent="0.25">
      <c r="A56" s="9">
        <f t="shared" si="0"/>
        <v>49</v>
      </c>
      <c r="B56" s="10" t="s">
        <v>540</v>
      </c>
      <c r="C56" s="11">
        <v>588</v>
      </c>
      <c r="D56" s="11" t="s">
        <v>7</v>
      </c>
    </row>
    <row r="57" spans="1:4" ht="27.75" customHeight="1" x14ac:dyDescent="0.25">
      <c r="A57" s="9">
        <f t="shared" si="0"/>
        <v>50</v>
      </c>
      <c r="B57" s="10" t="s">
        <v>541</v>
      </c>
      <c r="C57" s="11">
        <v>42</v>
      </c>
      <c r="D57" s="11" t="s">
        <v>7</v>
      </c>
    </row>
    <row r="58" spans="1:4" ht="27.75" customHeight="1" x14ac:dyDescent="0.25">
      <c r="A58" s="9">
        <f t="shared" si="0"/>
        <v>51</v>
      </c>
      <c r="B58" s="10" t="s">
        <v>35</v>
      </c>
      <c r="C58" s="11">
        <v>24</v>
      </c>
      <c r="D58" s="11" t="s">
        <v>7</v>
      </c>
    </row>
    <row r="59" spans="1:4" ht="27.75" customHeight="1" x14ac:dyDescent="0.25">
      <c r="A59" s="9">
        <f t="shared" si="0"/>
        <v>52</v>
      </c>
      <c r="B59" s="10" t="s">
        <v>85</v>
      </c>
      <c r="C59" s="11">
        <v>30</v>
      </c>
      <c r="D59" s="11" t="s">
        <v>7</v>
      </c>
    </row>
    <row r="60" spans="1:4" ht="27.75" customHeight="1" x14ac:dyDescent="0.25">
      <c r="A60" s="9">
        <f t="shared" si="0"/>
        <v>53</v>
      </c>
      <c r="B60" s="10" t="s">
        <v>36</v>
      </c>
      <c r="C60" s="11">
        <v>6</v>
      </c>
      <c r="D60" s="11" t="s">
        <v>0</v>
      </c>
    </row>
    <row r="61" spans="1:4" ht="27.75" customHeight="1" x14ac:dyDescent="0.25">
      <c r="A61" s="9">
        <f t="shared" si="0"/>
        <v>54</v>
      </c>
      <c r="B61" s="10" t="s">
        <v>37</v>
      </c>
      <c r="C61" s="11">
        <v>10</v>
      </c>
      <c r="D61" s="11" t="s">
        <v>0</v>
      </c>
    </row>
    <row r="62" spans="1:4" ht="27.75" customHeight="1" x14ac:dyDescent="0.25">
      <c r="A62" s="9">
        <f t="shared" si="0"/>
        <v>55</v>
      </c>
      <c r="B62" s="10" t="s">
        <v>40</v>
      </c>
      <c r="C62" s="11">
        <v>10</v>
      </c>
      <c r="D62" s="11" t="s">
        <v>41</v>
      </c>
    </row>
    <row r="63" spans="1:4" ht="27.75" customHeight="1" x14ac:dyDescent="0.25">
      <c r="A63" s="9">
        <f t="shared" si="0"/>
        <v>56</v>
      </c>
      <c r="B63" s="10" t="s">
        <v>38</v>
      </c>
      <c r="C63" s="11">
        <v>4</v>
      </c>
      <c r="D63" s="11" t="s">
        <v>0</v>
      </c>
    </row>
    <row r="64" spans="1:4" ht="27.75" customHeight="1" x14ac:dyDescent="0.25">
      <c r="A64" s="9">
        <f t="shared" si="0"/>
        <v>57</v>
      </c>
      <c r="B64" s="10" t="s">
        <v>39</v>
      </c>
      <c r="C64" s="11">
        <v>12</v>
      </c>
      <c r="D64" s="11" t="s">
        <v>4</v>
      </c>
    </row>
    <row r="65" spans="1:4" ht="27.75" customHeight="1" x14ac:dyDescent="0.25">
      <c r="A65" s="9">
        <f t="shared" si="0"/>
        <v>58</v>
      </c>
      <c r="B65" s="10" t="s">
        <v>477</v>
      </c>
      <c r="C65" s="11">
        <v>19</v>
      </c>
      <c r="D65" s="11" t="s">
        <v>4</v>
      </c>
    </row>
    <row r="66" spans="1:4" ht="27.75" customHeight="1" x14ac:dyDescent="0.25">
      <c r="A66" s="9">
        <f t="shared" si="0"/>
        <v>59</v>
      </c>
      <c r="B66" s="10" t="s">
        <v>42</v>
      </c>
      <c r="C66" s="11">
        <v>19</v>
      </c>
      <c r="D66" s="11" t="s">
        <v>4</v>
      </c>
    </row>
    <row r="67" spans="1:4" ht="27.75" customHeight="1" x14ac:dyDescent="0.25">
      <c r="A67" s="9">
        <f t="shared" si="0"/>
        <v>60</v>
      </c>
      <c r="B67" s="10" t="s">
        <v>44</v>
      </c>
      <c r="C67" s="11">
        <v>107</v>
      </c>
      <c r="D67" s="11" t="s">
        <v>7</v>
      </c>
    </row>
    <row r="68" spans="1:4" ht="27.75" customHeight="1" x14ac:dyDescent="0.25">
      <c r="A68" s="9">
        <f t="shared" si="0"/>
        <v>61</v>
      </c>
      <c r="B68" s="10" t="s">
        <v>45</v>
      </c>
      <c r="C68" s="11">
        <v>4</v>
      </c>
      <c r="D68" s="11" t="s">
        <v>0</v>
      </c>
    </row>
    <row r="69" spans="1:4" ht="27.75" customHeight="1" x14ac:dyDescent="0.25">
      <c r="A69" s="9">
        <f t="shared" si="0"/>
        <v>62</v>
      </c>
      <c r="B69" s="10" t="s">
        <v>46</v>
      </c>
      <c r="C69" s="11">
        <v>20</v>
      </c>
      <c r="D69" s="11" t="s">
        <v>0</v>
      </c>
    </row>
    <row r="70" spans="1:4" ht="27.75" customHeight="1" x14ac:dyDescent="0.25">
      <c r="A70" s="9">
        <f t="shared" si="0"/>
        <v>63</v>
      </c>
      <c r="B70" s="10" t="s">
        <v>47</v>
      </c>
      <c r="C70" s="11">
        <v>20</v>
      </c>
      <c r="D70" s="11" t="s">
        <v>7</v>
      </c>
    </row>
    <row r="71" spans="1:4" ht="27.75" customHeight="1" x14ac:dyDescent="0.25">
      <c r="A71" s="9">
        <f t="shared" si="0"/>
        <v>64</v>
      </c>
      <c r="B71" s="10" t="s">
        <v>138</v>
      </c>
      <c r="C71" s="11">
        <v>4</v>
      </c>
      <c r="D71" s="11" t="s">
        <v>0</v>
      </c>
    </row>
    <row r="72" spans="1:4" ht="27.75" customHeight="1" x14ac:dyDescent="0.25">
      <c r="A72" s="9">
        <f t="shared" si="0"/>
        <v>65</v>
      </c>
      <c r="B72" s="10" t="s">
        <v>443</v>
      </c>
      <c r="C72" s="11">
        <v>4</v>
      </c>
      <c r="D72" s="11" t="s">
        <v>0</v>
      </c>
    </row>
    <row r="73" spans="1:4" ht="27.75" customHeight="1" x14ac:dyDescent="0.25">
      <c r="A73" s="9">
        <f t="shared" si="0"/>
        <v>66</v>
      </c>
      <c r="B73" s="10" t="s">
        <v>483</v>
      </c>
      <c r="C73" s="11">
        <v>4</v>
      </c>
      <c r="D73" s="11" t="s">
        <v>0</v>
      </c>
    </row>
    <row r="74" spans="1:4" ht="27.75" customHeight="1" x14ac:dyDescent="0.25">
      <c r="A74" s="9">
        <f t="shared" ref="A74:A97" si="1">+A73+1</f>
        <v>67</v>
      </c>
      <c r="B74" s="10" t="s">
        <v>484</v>
      </c>
      <c r="C74" s="11">
        <v>4</v>
      </c>
      <c r="D74" s="11" t="s">
        <v>0</v>
      </c>
    </row>
    <row r="75" spans="1:4" ht="27.75" customHeight="1" x14ac:dyDescent="0.25">
      <c r="A75" s="9">
        <f t="shared" si="1"/>
        <v>68</v>
      </c>
      <c r="B75" s="10" t="s">
        <v>48</v>
      </c>
      <c r="C75" s="11">
        <v>1</v>
      </c>
      <c r="D75" s="11" t="s">
        <v>49</v>
      </c>
    </row>
    <row r="76" spans="1:4" ht="27.75" customHeight="1" x14ac:dyDescent="0.25">
      <c r="A76" s="9">
        <f t="shared" si="1"/>
        <v>69</v>
      </c>
      <c r="B76" s="10" t="s">
        <v>542</v>
      </c>
      <c r="C76" s="11">
        <v>2</v>
      </c>
      <c r="D76" s="11" t="s">
        <v>4</v>
      </c>
    </row>
    <row r="77" spans="1:4" ht="27.75" customHeight="1" x14ac:dyDescent="0.25">
      <c r="A77" s="9">
        <f t="shared" si="1"/>
        <v>70</v>
      </c>
      <c r="B77" s="10" t="s">
        <v>50</v>
      </c>
      <c r="C77" s="11">
        <v>3</v>
      </c>
      <c r="D77" s="11" t="s">
        <v>4</v>
      </c>
    </row>
    <row r="78" spans="1:4" ht="27.75" customHeight="1" x14ac:dyDescent="0.25">
      <c r="A78" s="9">
        <f t="shared" si="1"/>
        <v>71</v>
      </c>
      <c r="B78" s="10" t="s">
        <v>51</v>
      </c>
      <c r="C78" s="11">
        <v>2</v>
      </c>
      <c r="D78" s="11" t="s">
        <v>4</v>
      </c>
    </row>
    <row r="79" spans="1:4" ht="27.75" customHeight="1" x14ac:dyDescent="0.25">
      <c r="A79" s="9">
        <f t="shared" si="1"/>
        <v>72</v>
      </c>
      <c r="B79" s="10" t="s">
        <v>52</v>
      </c>
      <c r="C79" s="11">
        <f>464+780</f>
        <v>1244</v>
      </c>
      <c r="D79" s="11" t="s">
        <v>2</v>
      </c>
    </row>
    <row r="80" spans="1:4" ht="27.75" customHeight="1" x14ac:dyDescent="0.25">
      <c r="A80" s="9">
        <f t="shared" si="1"/>
        <v>73</v>
      </c>
      <c r="B80" s="10" t="s">
        <v>367</v>
      </c>
      <c r="C80" s="11">
        <v>240</v>
      </c>
      <c r="D80" s="11" t="s">
        <v>0</v>
      </c>
    </row>
    <row r="81" spans="1:4" ht="27.75" customHeight="1" x14ac:dyDescent="0.25">
      <c r="A81" s="9">
        <f t="shared" si="1"/>
        <v>74</v>
      </c>
      <c r="B81" s="10" t="s">
        <v>446</v>
      </c>
      <c r="C81" s="11">
        <v>124</v>
      </c>
      <c r="D81" s="11" t="s">
        <v>0</v>
      </c>
    </row>
    <row r="82" spans="1:4" ht="27.75" customHeight="1" x14ac:dyDescent="0.25">
      <c r="A82" s="9">
        <f t="shared" si="1"/>
        <v>75</v>
      </c>
      <c r="B82" s="10" t="s">
        <v>543</v>
      </c>
      <c r="C82" s="11">
        <v>224</v>
      </c>
      <c r="D82" s="11" t="s">
        <v>0</v>
      </c>
    </row>
    <row r="83" spans="1:4" ht="27.75" customHeight="1" x14ac:dyDescent="0.25">
      <c r="A83" s="9">
        <f t="shared" si="1"/>
        <v>76</v>
      </c>
      <c r="B83" s="10" t="s">
        <v>317</v>
      </c>
      <c r="C83" s="11">
        <v>365</v>
      </c>
      <c r="D83" s="11" t="s">
        <v>5</v>
      </c>
    </row>
    <row r="84" spans="1:4" ht="27.75" customHeight="1" x14ac:dyDescent="0.25">
      <c r="A84" s="9">
        <f t="shared" si="1"/>
        <v>77</v>
      </c>
      <c r="B84" s="10" t="s">
        <v>53</v>
      </c>
      <c r="C84" s="11">
        <v>225</v>
      </c>
      <c r="D84" s="11" t="s">
        <v>7</v>
      </c>
    </row>
    <row r="85" spans="1:4" ht="27.75" customHeight="1" x14ac:dyDescent="0.25">
      <c r="A85" s="9">
        <f t="shared" si="1"/>
        <v>78</v>
      </c>
      <c r="B85" s="10" t="s">
        <v>54</v>
      </c>
      <c r="C85" s="11">
        <v>90</v>
      </c>
      <c r="D85" s="11" t="s">
        <v>0</v>
      </c>
    </row>
    <row r="86" spans="1:4" ht="27.75" customHeight="1" x14ac:dyDescent="0.25">
      <c r="A86" s="9">
        <f t="shared" si="1"/>
        <v>79</v>
      </c>
      <c r="B86" s="10" t="s">
        <v>55</v>
      </c>
      <c r="C86" s="11">
        <v>10</v>
      </c>
      <c r="D86" s="11" t="s">
        <v>56</v>
      </c>
    </row>
    <row r="87" spans="1:4" ht="27.75" customHeight="1" x14ac:dyDescent="0.25">
      <c r="A87" s="9">
        <f t="shared" si="1"/>
        <v>80</v>
      </c>
      <c r="B87" s="10" t="s">
        <v>57</v>
      </c>
      <c r="C87" s="11">
        <v>1</v>
      </c>
      <c r="D87" s="11" t="s">
        <v>14</v>
      </c>
    </row>
    <row r="88" spans="1:4" ht="27.75" customHeight="1" x14ac:dyDescent="0.25">
      <c r="A88" s="9">
        <f t="shared" si="1"/>
        <v>81</v>
      </c>
      <c r="B88" s="10" t="s">
        <v>544</v>
      </c>
      <c r="C88" s="11">
        <v>1707</v>
      </c>
      <c r="D88" s="11" t="s">
        <v>7</v>
      </c>
    </row>
    <row r="89" spans="1:4" ht="27.75" customHeight="1" x14ac:dyDescent="0.25">
      <c r="A89" s="9">
        <f t="shared" si="1"/>
        <v>82</v>
      </c>
      <c r="B89" s="10" t="s">
        <v>59</v>
      </c>
      <c r="C89" s="11">
        <v>6</v>
      </c>
      <c r="D89" s="11" t="s">
        <v>0</v>
      </c>
    </row>
    <row r="90" spans="1:4" ht="27.75" customHeight="1" x14ac:dyDescent="0.25">
      <c r="A90" s="9">
        <f t="shared" si="1"/>
        <v>83</v>
      </c>
      <c r="B90" s="10" t="s">
        <v>545</v>
      </c>
      <c r="C90" s="11">
        <v>12</v>
      </c>
      <c r="D90" s="11" t="s">
        <v>0</v>
      </c>
    </row>
    <row r="91" spans="1:4" ht="31.5" customHeight="1" x14ac:dyDescent="0.25">
      <c r="A91" s="9">
        <f t="shared" si="1"/>
        <v>84</v>
      </c>
      <c r="B91" s="12" t="s">
        <v>60</v>
      </c>
      <c r="C91" s="11">
        <v>180</v>
      </c>
      <c r="D91" s="11" t="s">
        <v>0</v>
      </c>
    </row>
    <row r="92" spans="1:4" ht="27.75" customHeight="1" x14ac:dyDescent="0.25">
      <c r="A92" s="9">
        <f t="shared" si="1"/>
        <v>85</v>
      </c>
      <c r="B92" s="10" t="s">
        <v>546</v>
      </c>
      <c r="C92" s="11">
        <v>38</v>
      </c>
      <c r="D92" s="11" t="s">
        <v>61</v>
      </c>
    </row>
    <row r="93" spans="1:4" ht="27.75" customHeight="1" x14ac:dyDescent="0.25">
      <c r="A93" s="9">
        <f t="shared" si="1"/>
        <v>86</v>
      </c>
      <c r="B93" s="10" t="s">
        <v>269</v>
      </c>
      <c r="C93" s="11">
        <v>2</v>
      </c>
      <c r="D93" s="11" t="s">
        <v>4</v>
      </c>
    </row>
    <row r="94" spans="1:4" ht="27.75" customHeight="1" x14ac:dyDescent="0.25">
      <c r="A94" s="9">
        <f t="shared" si="1"/>
        <v>87</v>
      </c>
      <c r="B94" s="10" t="s">
        <v>63</v>
      </c>
      <c r="C94" s="11">
        <v>4</v>
      </c>
      <c r="D94" s="11" t="s">
        <v>4</v>
      </c>
    </row>
    <row r="95" spans="1:4" ht="27.75" customHeight="1" x14ac:dyDescent="0.25">
      <c r="A95" s="9">
        <f t="shared" si="1"/>
        <v>88</v>
      </c>
      <c r="B95" s="10" t="s">
        <v>547</v>
      </c>
      <c r="C95" s="11">
        <v>1176</v>
      </c>
      <c r="D95" s="11" t="s">
        <v>7</v>
      </c>
    </row>
    <row r="96" spans="1:4" ht="27.75" customHeight="1" x14ac:dyDescent="0.25">
      <c r="A96" s="9">
        <f t="shared" si="1"/>
        <v>89</v>
      </c>
      <c r="B96" s="10" t="s">
        <v>64</v>
      </c>
      <c r="C96" s="11">
        <v>84</v>
      </c>
      <c r="D96" s="11" t="s">
        <v>7</v>
      </c>
    </row>
    <row r="97" spans="1:4" ht="27.75" customHeight="1" x14ac:dyDescent="0.25">
      <c r="A97" s="9">
        <f t="shared" si="1"/>
        <v>90</v>
      </c>
      <c r="B97" s="10" t="s">
        <v>65</v>
      </c>
      <c r="C97" s="11">
        <v>7</v>
      </c>
      <c r="D97" s="11" t="s">
        <v>4</v>
      </c>
    </row>
    <row r="98" spans="1:4" ht="24" customHeight="1" x14ac:dyDescent="0.2"/>
    <row r="99" spans="1:4" ht="33.75" customHeight="1" x14ac:dyDescent="0.2"/>
    <row r="100" spans="1:4" ht="18" customHeight="1" x14ac:dyDescent="0.2"/>
    <row r="101" spans="1:4" ht="18" customHeight="1" x14ac:dyDescent="0.2"/>
    <row r="102" spans="1:4" ht="18" customHeight="1" x14ac:dyDescent="0.2"/>
    <row r="103" spans="1:4" ht="21" customHeight="1" x14ac:dyDescent="0.2"/>
  </sheetData>
  <sortState ref="C7:E100">
    <sortCondition ref="C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184"/>
  <sheetViews>
    <sheetView tabSelected="1" zoomScale="80" zoomScaleNormal="80" workbookViewId="0">
      <selection activeCell="A2" sqref="A2:D184"/>
    </sheetView>
  </sheetViews>
  <sheetFormatPr defaultRowHeight="12.75" x14ac:dyDescent="0.2"/>
  <cols>
    <col min="1" max="1" width="9.140625" style="1"/>
    <col min="2" max="2" width="86.85546875" style="1" customWidth="1"/>
    <col min="3" max="4" width="9.140625" style="2"/>
    <col min="5" max="5" width="9.140625" style="2" customWidth="1"/>
    <col min="6" max="6" width="77.28515625" style="1" customWidth="1"/>
    <col min="7" max="16384" width="9.140625" style="1"/>
  </cols>
  <sheetData>
    <row r="2" spans="1:4" x14ac:dyDescent="0.2">
      <c r="A2" s="4" t="s">
        <v>548</v>
      </c>
      <c r="B2" s="8">
        <v>42709</v>
      </c>
    </row>
    <row r="4" spans="1:4" ht="18.75" x14ac:dyDescent="0.3">
      <c r="A4" s="6" t="s">
        <v>550</v>
      </c>
      <c r="B4" s="7" t="s">
        <v>558</v>
      </c>
    </row>
    <row r="5" spans="1:4" ht="33" customHeight="1" x14ac:dyDescent="0.2">
      <c r="A5" s="18" t="s">
        <v>549</v>
      </c>
      <c r="B5" s="17" t="s">
        <v>564</v>
      </c>
    </row>
    <row r="6" spans="1:4" x14ac:dyDescent="0.2">
      <c r="A6" s="3" t="s">
        <v>552</v>
      </c>
      <c r="B6" s="3" t="s">
        <v>553</v>
      </c>
    </row>
    <row r="8" spans="1:4" ht="18.75" customHeight="1" x14ac:dyDescent="0.25">
      <c r="A8" s="1">
        <v>1</v>
      </c>
      <c r="B8" s="10" t="s">
        <v>156</v>
      </c>
      <c r="C8" s="11">
        <v>2</v>
      </c>
      <c r="D8" s="11" t="s">
        <v>7</v>
      </c>
    </row>
    <row r="9" spans="1:4" ht="18.75" customHeight="1" x14ac:dyDescent="0.25">
      <c r="A9" s="1">
        <f>1+A8</f>
        <v>2</v>
      </c>
      <c r="B9" s="10" t="s">
        <v>499</v>
      </c>
      <c r="C9" s="11">
        <v>15</v>
      </c>
      <c r="D9" s="11" t="s">
        <v>7</v>
      </c>
    </row>
    <row r="10" spans="1:4" ht="18.75" customHeight="1" x14ac:dyDescent="0.25">
      <c r="A10" s="1">
        <f t="shared" ref="A10:A73" si="0">1+A9</f>
        <v>3</v>
      </c>
      <c r="B10" s="10" t="s">
        <v>158</v>
      </c>
      <c r="C10" s="11">
        <v>1</v>
      </c>
      <c r="D10" s="11" t="s">
        <v>4</v>
      </c>
    </row>
    <row r="11" spans="1:4" ht="18.75" customHeight="1" x14ac:dyDescent="0.25">
      <c r="A11" s="1">
        <f t="shared" si="0"/>
        <v>4</v>
      </c>
      <c r="B11" s="10" t="s">
        <v>500</v>
      </c>
      <c r="C11" s="11">
        <v>15</v>
      </c>
      <c r="D11" s="11" t="s">
        <v>7</v>
      </c>
    </row>
    <row r="12" spans="1:4" ht="18.75" customHeight="1" x14ac:dyDescent="0.25">
      <c r="A12" s="1">
        <f t="shared" si="0"/>
        <v>5</v>
      </c>
      <c r="B12" s="10" t="s">
        <v>165</v>
      </c>
      <c r="C12" s="11">
        <v>2</v>
      </c>
      <c r="D12" s="11" t="s">
        <v>4</v>
      </c>
    </row>
    <row r="13" spans="1:4" ht="18.75" customHeight="1" x14ac:dyDescent="0.25">
      <c r="A13" s="1">
        <f t="shared" si="0"/>
        <v>6</v>
      </c>
      <c r="B13" s="10" t="s">
        <v>501</v>
      </c>
      <c r="C13" s="11">
        <f>145-35</f>
        <v>110</v>
      </c>
      <c r="D13" s="11" t="s">
        <v>7</v>
      </c>
    </row>
    <row r="14" spans="1:4" ht="18.75" customHeight="1" x14ac:dyDescent="0.25">
      <c r="A14" s="1">
        <f t="shared" si="0"/>
        <v>7</v>
      </c>
      <c r="B14" s="10" t="s">
        <v>278</v>
      </c>
      <c r="C14" s="11">
        <f>8-2</f>
        <v>6</v>
      </c>
      <c r="D14" s="11" t="s">
        <v>4</v>
      </c>
    </row>
    <row r="15" spans="1:4" ht="18.75" customHeight="1" x14ac:dyDescent="0.25">
      <c r="A15" s="1">
        <f t="shared" si="0"/>
        <v>8</v>
      </c>
      <c r="B15" s="10" t="s">
        <v>104</v>
      </c>
      <c r="C15" s="11">
        <v>4</v>
      </c>
      <c r="D15" s="11" t="s">
        <v>15</v>
      </c>
    </row>
    <row r="16" spans="1:4" ht="18.75" customHeight="1" x14ac:dyDescent="0.25">
      <c r="A16" s="1">
        <f t="shared" si="0"/>
        <v>9</v>
      </c>
      <c r="B16" s="10" t="s">
        <v>6</v>
      </c>
      <c r="C16" s="11">
        <v>8</v>
      </c>
      <c r="D16" s="11" t="s">
        <v>7</v>
      </c>
    </row>
    <row r="17" spans="1:6" ht="18.75" customHeight="1" x14ac:dyDescent="0.25">
      <c r="A17" s="1">
        <f t="shared" si="0"/>
        <v>10</v>
      </c>
      <c r="B17" s="10" t="s">
        <v>169</v>
      </c>
      <c r="C17" s="11">
        <v>15</v>
      </c>
      <c r="D17" s="11" t="s">
        <v>7</v>
      </c>
    </row>
    <row r="18" spans="1:6" ht="18.75" customHeight="1" x14ac:dyDescent="0.25">
      <c r="A18" s="1">
        <f t="shared" si="0"/>
        <v>11</v>
      </c>
      <c r="B18" s="10" t="s">
        <v>67</v>
      </c>
      <c r="C18" s="11">
        <f>2118-434</f>
        <v>1684</v>
      </c>
      <c r="D18" s="11" t="s">
        <v>7</v>
      </c>
    </row>
    <row r="19" spans="1:6" ht="18.75" customHeight="1" x14ac:dyDescent="0.25">
      <c r="A19" s="1">
        <f t="shared" si="0"/>
        <v>12</v>
      </c>
      <c r="B19" s="10" t="s">
        <v>68</v>
      </c>
      <c r="C19" s="11">
        <f>27-8</f>
        <v>19</v>
      </c>
      <c r="D19" s="11" t="s">
        <v>7</v>
      </c>
    </row>
    <row r="20" spans="1:6" ht="18.75" customHeight="1" x14ac:dyDescent="0.25">
      <c r="A20" s="1">
        <f t="shared" si="0"/>
        <v>13</v>
      </c>
      <c r="B20" s="10" t="s">
        <v>279</v>
      </c>
      <c r="C20" s="11">
        <v>20</v>
      </c>
      <c r="D20" s="11" t="s">
        <v>7</v>
      </c>
    </row>
    <row r="21" spans="1:6" ht="35.25" customHeight="1" x14ac:dyDescent="0.4">
      <c r="A21" s="1">
        <f t="shared" si="0"/>
        <v>14</v>
      </c>
      <c r="B21" s="12" t="s">
        <v>400</v>
      </c>
      <c r="C21" s="11">
        <v>24</v>
      </c>
      <c r="D21" s="11" t="s">
        <v>7</v>
      </c>
      <c r="F21" s="16" t="s">
        <v>562</v>
      </c>
    </row>
    <row r="22" spans="1:6" ht="35.25" customHeight="1" x14ac:dyDescent="0.25">
      <c r="A22" s="1">
        <f t="shared" si="0"/>
        <v>15</v>
      </c>
      <c r="B22" s="12" t="s">
        <v>401</v>
      </c>
      <c r="C22" s="11">
        <f>71-20</f>
        <v>51</v>
      </c>
      <c r="D22" s="11" t="s">
        <v>7</v>
      </c>
    </row>
    <row r="23" spans="1:6" ht="35.25" customHeight="1" x14ac:dyDescent="0.25">
      <c r="A23" s="1">
        <f t="shared" si="0"/>
        <v>16</v>
      </c>
      <c r="B23" s="12" t="s">
        <v>457</v>
      </c>
      <c r="C23" s="11">
        <v>36</v>
      </c>
      <c r="D23" s="11" t="s">
        <v>0</v>
      </c>
    </row>
    <row r="24" spans="1:6" ht="35.25" customHeight="1" x14ac:dyDescent="0.25">
      <c r="A24" s="1">
        <f t="shared" si="0"/>
        <v>17</v>
      </c>
      <c r="B24" s="12" t="s">
        <v>458</v>
      </c>
      <c r="C24" s="11">
        <v>48</v>
      </c>
      <c r="D24" s="11" t="s">
        <v>10</v>
      </c>
    </row>
    <row r="25" spans="1:6" ht="35.25" customHeight="1" x14ac:dyDescent="0.25">
      <c r="A25" s="1">
        <f t="shared" si="0"/>
        <v>18</v>
      </c>
      <c r="B25" s="12" t="s">
        <v>455</v>
      </c>
      <c r="C25" s="11">
        <v>36</v>
      </c>
      <c r="D25" s="11" t="s">
        <v>0</v>
      </c>
    </row>
    <row r="26" spans="1:6" ht="21.75" customHeight="1" x14ac:dyDescent="0.25">
      <c r="A26" s="1">
        <f t="shared" si="0"/>
        <v>19</v>
      </c>
      <c r="B26" s="10" t="s">
        <v>70</v>
      </c>
      <c r="C26" s="11">
        <f>6-4</f>
        <v>2</v>
      </c>
      <c r="D26" s="11" t="s">
        <v>14</v>
      </c>
    </row>
    <row r="27" spans="1:6" ht="21.75" customHeight="1" x14ac:dyDescent="0.25">
      <c r="A27" s="1">
        <f t="shared" si="0"/>
        <v>20</v>
      </c>
      <c r="B27" s="10" t="s">
        <v>72</v>
      </c>
      <c r="C27" s="11">
        <f>5-2</f>
        <v>3</v>
      </c>
      <c r="D27" s="11" t="s">
        <v>14</v>
      </c>
    </row>
    <row r="28" spans="1:6" ht="21.75" customHeight="1" x14ac:dyDescent="0.25">
      <c r="A28" s="1">
        <f t="shared" si="0"/>
        <v>21</v>
      </c>
      <c r="B28" s="10" t="s">
        <v>73</v>
      </c>
      <c r="C28" s="11">
        <f>15-6</f>
        <v>9</v>
      </c>
      <c r="D28" s="11" t="s">
        <v>14</v>
      </c>
    </row>
    <row r="29" spans="1:6" ht="21.75" customHeight="1" x14ac:dyDescent="0.25">
      <c r="A29" s="1">
        <f t="shared" si="0"/>
        <v>22</v>
      </c>
      <c r="B29" s="10" t="s">
        <v>502</v>
      </c>
      <c r="C29" s="11">
        <v>24</v>
      </c>
      <c r="D29" s="11" t="s">
        <v>14</v>
      </c>
    </row>
    <row r="30" spans="1:6" ht="21.75" customHeight="1" x14ac:dyDescent="0.35">
      <c r="A30" s="1">
        <f t="shared" si="0"/>
        <v>23</v>
      </c>
      <c r="B30" s="10" t="s">
        <v>12</v>
      </c>
      <c r="C30" s="11">
        <v>8</v>
      </c>
      <c r="D30" s="11" t="s">
        <v>7</v>
      </c>
      <c r="F30" s="15" t="s">
        <v>563</v>
      </c>
    </row>
    <row r="31" spans="1:6" ht="21.75" customHeight="1" x14ac:dyDescent="0.25">
      <c r="A31" s="1">
        <f t="shared" si="0"/>
        <v>24</v>
      </c>
      <c r="B31" s="10" t="s">
        <v>281</v>
      </c>
      <c r="C31" s="11">
        <f>4-2</f>
        <v>2</v>
      </c>
      <c r="D31" s="11" t="s">
        <v>14</v>
      </c>
    </row>
    <row r="32" spans="1:6" ht="21.75" customHeight="1" x14ac:dyDescent="0.25">
      <c r="A32" s="1">
        <f t="shared" si="0"/>
        <v>25</v>
      </c>
      <c r="B32" s="10" t="s">
        <v>13</v>
      </c>
      <c r="C32" s="11">
        <f>37-5</f>
        <v>32</v>
      </c>
      <c r="D32" s="11" t="s">
        <v>14</v>
      </c>
    </row>
    <row r="33" spans="1:4" ht="21.75" customHeight="1" x14ac:dyDescent="0.25">
      <c r="A33" s="1">
        <f t="shared" si="0"/>
        <v>26</v>
      </c>
      <c r="B33" s="10" t="s">
        <v>503</v>
      </c>
      <c r="C33" s="11">
        <v>5</v>
      </c>
      <c r="D33" s="11" t="s">
        <v>5</v>
      </c>
    </row>
    <row r="34" spans="1:4" ht="21.75" customHeight="1" x14ac:dyDescent="0.25">
      <c r="A34" s="1">
        <f t="shared" si="0"/>
        <v>27</v>
      </c>
      <c r="B34" s="10" t="s">
        <v>180</v>
      </c>
      <c r="C34" s="11">
        <v>5</v>
      </c>
      <c r="D34" s="11" t="s">
        <v>7</v>
      </c>
    </row>
    <row r="35" spans="1:4" ht="21.75" customHeight="1" x14ac:dyDescent="0.25">
      <c r="A35" s="1">
        <f t="shared" si="0"/>
        <v>28</v>
      </c>
      <c r="B35" s="10" t="s">
        <v>181</v>
      </c>
      <c r="C35" s="11">
        <f>17-12</f>
        <v>5</v>
      </c>
      <c r="D35" s="11" t="s">
        <v>7</v>
      </c>
    </row>
    <row r="36" spans="1:4" ht="21.75" customHeight="1" x14ac:dyDescent="0.25">
      <c r="A36" s="1">
        <f t="shared" si="0"/>
        <v>29</v>
      </c>
      <c r="B36" s="10" t="s">
        <v>282</v>
      </c>
      <c r="C36" s="11">
        <v>10</v>
      </c>
      <c r="D36" s="11" t="s">
        <v>7</v>
      </c>
    </row>
    <row r="37" spans="1:4" ht="21.75" customHeight="1" x14ac:dyDescent="0.25">
      <c r="A37" s="1">
        <f t="shared" si="0"/>
        <v>30</v>
      </c>
      <c r="B37" s="10" t="s">
        <v>182</v>
      </c>
      <c r="C37" s="11">
        <v>3</v>
      </c>
      <c r="D37" s="11" t="s">
        <v>7</v>
      </c>
    </row>
    <row r="38" spans="1:4" ht="21.75" customHeight="1" x14ac:dyDescent="0.25">
      <c r="A38" s="1">
        <f t="shared" si="0"/>
        <v>31</v>
      </c>
      <c r="B38" s="10" t="s">
        <v>183</v>
      </c>
      <c r="C38" s="11">
        <v>2</v>
      </c>
      <c r="D38" s="11" t="s">
        <v>7</v>
      </c>
    </row>
    <row r="39" spans="1:4" ht="21.75" customHeight="1" x14ac:dyDescent="0.25">
      <c r="A39" s="1">
        <f t="shared" si="0"/>
        <v>32</v>
      </c>
      <c r="B39" s="10" t="s">
        <v>184</v>
      </c>
      <c r="C39" s="11">
        <v>1</v>
      </c>
      <c r="D39" s="11" t="s">
        <v>7</v>
      </c>
    </row>
    <row r="40" spans="1:4" ht="21.75" customHeight="1" x14ac:dyDescent="0.25">
      <c r="A40" s="1">
        <f t="shared" si="0"/>
        <v>33</v>
      </c>
      <c r="B40" s="10" t="s">
        <v>185</v>
      </c>
      <c r="C40" s="11">
        <v>1</v>
      </c>
      <c r="D40" s="11" t="s">
        <v>7</v>
      </c>
    </row>
    <row r="41" spans="1:4" ht="21.75" customHeight="1" x14ac:dyDescent="0.25">
      <c r="A41" s="1">
        <f t="shared" si="0"/>
        <v>34</v>
      </c>
      <c r="B41" s="10" t="s">
        <v>186</v>
      </c>
      <c r="C41" s="11">
        <v>10</v>
      </c>
      <c r="D41" s="11" t="s">
        <v>7</v>
      </c>
    </row>
    <row r="42" spans="1:4" ht="21.75" customHeight="1" x14ac:dyDescent="0.25">
      <c r="A42" s="1">
        <f t="shared" si="0"/>
        <v>35</v>
      </c>
      <c r="B42" s="10" t="s">
        <v>504</v>
      </c>
      <c r="C42" s="11">
        <v>4</v>
      </c>
      <c r="D42" s="11" t="s">
        <v>7</v>
      </c>
    </row>
    <row r="43" spans="1:4" ht="35.25" customHeight="1" x14ac:dyDescent="0.25">
      <c r="A43" s="1">
        <f t="shared" si="0"/>
        <v>36</v>
      </c>
      <c r="B43" s="12" t="s">
        <v>505</v>
      </c>
      <c r="C43" s="11">
        <f>58-14</f>
        <v>44</v>
      </c>
      <c r="D43" s="11" t="s">
        <v>0</v>
      </c>
    </row>
    <row r="44" spans="1:4" ht="21.75" customHeight="1" x14ac:dyDescent="0.25">
      <c r="A44" s="1">
        <f t="shared" si="0"/>
        <v>37</v>
      </c>
      <c r="B44" s="10" t="s">
        <v>506</v>
      </c>
      <c r="C44" s="11">
        <v>38</v>
      </c>
      <c r="D44" s="11" t="s">
        <v>0</v>
      </c>
    </row>
    <row r="45" spans="1:4" ht="21.75" customHeight="1" x14ac:dyDescent="0.25">
      <c r="A45" s="1">
        <f t="shared" si="0"/>
        <v>38</v>
      </c>
      <c r="B45" s="10" t="s">
        <v>507</v>
      </c>
      <c r="C45" s="11">
        <f>22-10</f>
        <v>12</v>
      </c>
      <c r="D45" s="11" t="s">
        <v>0</v>
      </c>
    </row>
    <row r="46" spans="1:4" ht="21.75" customHeight="1" x14ac:dyDescent="0.25">
      <c r="A46" s="1">
        <f t="shared" si="0"/>
        <v>39</v>
      </c>
      <c r="B46" s="10" t="s">
        <v>108</v>
      </c>
      <c r="C46" s="11">
        <v>48</v>
      </c>
      <c r="D46" s="11" t="s">
        <v>10</v>
      </c>
    </row>
    <row r="47" spans="1:4" ht="31.5" customHeight="1" x14ac:dyDescent="0.25">
      <c r="A47" s="1">
        <f t="shared" si="0"/>
        <v>40</v>
      </c>
      <c r="B47" s="12" t="s">
        <v>22</v>
      </c>
      <c r="C47" s="11">
        <v>6</v>
      </c>
      <c r="D47" s="11" t="s">
        <v>21</v>
      </c>
    </row>
    <row r="48" spans="1:4" ht="31.5" customHeight="1" x14ac:dyDescent="0.25">
      <c r="A48" s="1">
        <f t="shared" si="0"/>
        <v>41</v>
      </c>
      <c r="B48" s="12" t="s">
        <v>111</v>
      </c>
      <c r="C48" s="11">
        <v>230</v>
      </c>
      <c r="D48" s="11" t="s">
        <v>5</v>
      </c>
    </row>
    <row r="49" spans="1:4" ht="21.75" customHeight="1" x14ac:dyDescent="0.25">
      <c r="A49" s="1">
        <f t="shared" si="0"/>
        <v>42</v>
      </c>
      <c r="B49" s="10" t="s">
        <v>24</v>
      </c>
      <c r="C49" s="11">
        <v>55</v>
      </c>
      <c r="D49" s="11" t="s">
        <v>1</v>
      </c>
    </row>
    <row r="50" spans="1:4" ht="21.75" customHeight="1" x14ac:dyDescent="0.25">
      <c r="A50" s="1">
        <f t="shared" si="0"/>
        <v>43</v>
      </c>
      <c r="B50" s="10" t="s">
        <v>166</v>
      </c>
      <c r="C50" s="11">
        <v>1</v>
      </c>
      <c r="D50" s="11" t="s">
        <v>7</v>
      </c>
    </row>
    <row r="51" spans="1:4" ht="21.75" customHeight="1" x14ac:dyDescent="0.25">
      <c r="A51" s="1">
        <f t="shared" si="0"/>
        <v>44</v>
      </c>
      <c r="B51" s="10" t="s">
        <v>332</v>
      </c>
      <c r="C51" s="11">
        <f>20+4</f>
        <v>24</v>
      </c>
      <c r="D51" s="11" t="s">
        <v>7</v>
      </c>
    </row>
    <row r="52" spans="1:4" ht="21.75" customHeight="1" x14ac:dyDescent="0.25">
      <c r="A52" s="1">
        <f t="shared" si="0"/>
        <v>45</v>
      </c>
      <c r="B52" s="10" t="s">
        <v>410</v>
      </c>
      <c r="C52" s="11">
        <v>444</v>
      </c>
      <c r="D52" s="11" t="s">
        <v>7</v>
      </c>
    </row>
    <row r="53" spans="1:4" ht="21.75" customHeight="1" x14ac:dyDescent="0.25">
      <c r="A53" s="1">
        <f t="shared" si="0"/>
        <v>46</v>
      </c>
      <c r="B53" s="10" t="s">
        <v>508</v>
      </c>
      <c r="C53" s="11">
        <f>111-24</f>
        <v>87</v>
      </c>
      <c r="D53" s="11" t="s">
        <v>7</v>
      </c>
    </row>
    <row r="54" spans="1:4" ht="21.75" customHeight="1" x14ac:dyDescent="0.25">
      <c r="A54" s="1">
        <f t="shared" si="0"/>
        <v>47</v>
      </c>
      <c r="B54" s="10" t="s">
        <v>413</v>
      </c>
      <c r="C54" s="11">
        <f>25-7</f>
        <v>18</v>
      </c>
      <c r="D54" s="11" t="s">
        <v>14</v>
      </c>
    </row>
    <row r="55" spans="1:4" ht="21.75" customHeight="1" x14ac:dyDescent="0.25">
      <c r="A55" s="1">
        <f t="shared" si="0"/>
        <v>48</v>
      </c>
      <c r="B55" s="10" t="s">
        <v>414</v>
      </c>
      <c r="C55" s="11">
        <v>20</v>
      </c>
      <c r="D55" s="11" t="s">
        <v>7</v>
      </c>
    </row>
    <row r="56" spans="1:4" ht="21.75" customHeight="1" x14ac:dyDescent="0.25">
      <c r="A56" s="1">
        <f t="shared" si="0"/>
        <v>49</v>
      </c>
      <c r="B56" s="10" t="s">
        <v>509</v>
      </c>
      <c r="C56" s="11">
        <f>8+22</f>
        <v>30</v>
      </c>
      <c r="D56" s="11" t="s">
        <v>7</v>
      </c>
    </row>
    <row r="57" spans="1:4" ht="21.75" customHeight="1" x14ac:dyDescent="0.25">
      <c r="A57" s="1">
        <f t="shared" si="0"/>
        <v>50</v>
      </c>
      <c r="B57" s="10" t="s">
        <v>334</v>
      </c>
      <c r="C57" s="11">
        <f>19-7</f>
        <v>12</v>
      </c>
      <c r="D57" s="11" t="s">
        <v>7</v>
      </c>
    </row>
    <row r="58" spans="1:4" ht="21.75" customHeight="1" x14ac:dyDescent="0.25">
      <c r="A58" s="1">
        <f t="shared" si="0"/>
        <v>51</v>
      </c>
      <c r="B58" s="10" t="s">
        <v>194</v>
      </c>
      <c r="C58" s="11">
        <v>25</v>
      </c>
      <c r="D58" s="11" t="s">
        <v>0</v>
      </c>
    </row>
    <row r="59" spans="1:4" ht="21.75" customHeight="1" x14ac:dyDescent="0.25">
      <c r="A59" s="1">
        <f t="shared" si="0"/>
        <v>52</v>
      </c>
      <c r="B59" s="10" t="s">
        <v>510</v>
      </c>
      <c r="C59" s="11">
        <f>181-102</f>
        <v>79</v>
      </c>
      <c r="D59" s="11" t="s">
        <v>7</v>
      </c>
    </row>
    <row r="60" spans="1:4" ht="21.75" customHeight="1" x14ac:dyDescent="0.25">
      <c r="A60" s="1">
        <f t="shared" si="0"/>
        <v>53</v>
      </c>
      <c r="B60" s="10" t="s">
        <v>336</v>
      </c>
      <c r="C60" s="11">
        <f>83-48</f>
        <v>35</v>
      </c>
      <c r="D60" s="11" t="s">
        <v>7</v>
      </c>
    </row>
    <row r="61" spans="1:4" ht="21.75" customHeight="1" x14ac:dyDescent="0.25">
      <c r="A61" s="1">
        <f t="shared" si="0"/>
        <v>54</v>
      </c>
      <c r="B61" s="10" t="s">
        <v>416</v>
      </c>
      <c r="C61" s="11">
        <v>6</v>
      </c>
      <c r="D61" s="11" t="s">
        <v>5</v>
      </c>
    </row>
    <row r="62" spans="1:4" ht="21.75" customHeight="1" x14ac:dyDescent="0.25">
      <c r="A62" s="1">
        <f t="shared" si="0"/>
        <v>55</v>
      </c>
      <c r="B62" s="10" t="s">
        <v>511</v>
      </c>
      <c r="C62" s="11">
        <f>74-39</f>
        <v>35</v>
      </c>
      <c r="D62" s="11" t="s">
        <v>5</v>
      </c>
    </row>
    <row r="63" spans="1:4" ht="21.75" customHeight="1" x14ac:dyDescent="0.25">
      <c r="A63" s="1">
        <f t="shared" si="0"/>
        <v>56</v>
      </c>
      <c r="B63" s="10" t="s">
        <v>113</v>
      </c>
      <c r="C63" s="11">
        <f>470-110</f>
        <v>360</v>
      </c>
      <c r="D63" s="11" t="s">
        <v>7</v>
      </c>
    </row>
    <row r="64" spans="1:4" ht="21.75" customHeight="1" x14ac:dyDescent="0.25">
      <c r="A64" s="1">
        <f t="shared" si="0"/>
        <v>57</v>
      </c>
      <c r="B64" s="10" t="s">
        <v>25</v>
      </c>
      <c r="C64" s="11">
        <v>216</v>
      </c>
      <c r="D64" s="11" t="s">
        <v>0</v>
      </c>
    </row>
    <row r="65" spans="1:4" ht="21.75" customHeight="1" x14ac:dyDescent="0.25">
      <c r="A65" s="1">
        <f t="shared" si="0"/>
        <v>58</v>
      </c>
      <c r="B65" s="10" t="s">
        <v>76</v>
      </c>
      <c r="C65" s="11">
        <f>30-18</f>
        <v>12</v>
      </c>
      <c r="D65" s="11" t="s">
        <v>7</v>
      </c>
    </row>
    <row r="66" spans="1:4" ht="21.75" customHeight="1" x14ac:dyDescent="0.25">
      <c r="A66" s="1">
        <f t="shared" si="0"/>
        <v>59</v>
      </c>
      <c r="B66" s="10" t="s">
        <v>420</v>
      </c>
      <c r="C66" s="11">
        <f>28-10+26</f>
        <v>44</v>
      </c>
      <c r="D66" s="11" t="s">
        <v>0</v>
      </c>
    </row>
    <row r="67" spans="1:4" ht="21.75" customHeight="1" x14ac:dyDescent="0.25">
      <c r="A67" s="1">
        <f t="shared" si="0"/>
        <v>60</v>
      </c>
      <c r="B67" s="10" t="s">
        <v>78</v>
      </c>
      <c r="C67" s="11">
        <f>960-340</f>
        <v>620</v>
      </c>
      <c r="D67" s="11" t="s">
        <v>7</v>
      </c>
    </row>
    <row r="68" spans="1:4" ht="21.75" customHeight="1" x14ac:dyDescent="0.25">
      <c r="A68" s="1">
        <f t="shared" si="0"/>
        <v>61</v>
      </c>
      <c r="B68" s="10" t="s">
        <v>196</v>
      </c>
      <c r="C68" s="11">
        <v>1</v>
      </c>
      <c r="D68" s="11" t="s">
        <v>7</v>
      </c>
    </row>
    <row r="69" spans="1:4" ht="21.75" customHeight="1" x14ac:dyDescent="0.25">
      <c r="A69" s="1">
        <f t="shared" si="0"/>
        <v>62</v>
      </c>
      <c r="B69" s="10" t="s">
        <v>197</v>
      </c>
      <c r="C69" s="11">
        <v>1</v>
      </c>
      <c r="D69" s="11" t="s">
        <v>7</v>
      </c>
    </row>
    <row r="70" spans="1:4" ht="21.75" customHeight="1" x14ac:dyDescent="0.25">
      <c r="A70" s="1">
        <f t="shared" si="0"/>
        <v>63</v>
      </c>
      <c r="B70" s="10" t="s">
        <v>428</v>
      </c>
      <c r="C70" s="11">
        <f>39+21</f>
        <v>60</v>
      </c>
      <c r="D70" s="11" t="s">
        <v>7</v>
      </c>
    </row>
    <row r="71" spans="1:4" ht="21.75" customHeight="1" x14ac:dyDescent="0.25">
      <c r="A71" s="1">
        <f t="shared" si="0"/>
        <v>64</v>
      </c>
      <c r="B71" s="10" t="s">
        <v>468</v>
      </c>
      <c r="C71" s="11">
        <v>14</v>
      </c>
      <c r="D71" s="11" t="s">
        <v>7</v>
      </c>
    </row>
    <row r="72" spans="1:4" ht="21.75" customHeight="1" x14ac:dyDescent="0.25">
      <c r="A72" s="1">
        <f t="shared" si="0"/>
        <v>65</v>
      </c>
      <c r="B72" s="10" t="s">
        <v>342</v>
      </c>
      <c r="C72" s="11">
        <v>22</v>
      </c>
      <c r="D72" s="11" t="s">
        <v>69</v>
      </c>
    </row>
    <row r="73" spans="1:4" ht="21.75" customHeight="1" x14ac:dyDescent="0.25">
      <c r="A73" s="1">
        <f t="shared" si="0"/>
        <v>66</v>
      </c>
      <c r="B73" s="10" t="s">
        <v>343</v>
      </c>
      <c r="C73" s="11">
        <v>259</v>
      </c>
      <c r="D73" s="11" t="s">
        <v>7</v>
      </c>
    </row>
    <row r="74" spans="1:4" ht="21.75" customHeight="1" x14ac:dyDescent="0.25">
      <c r="A74" s="1">
        <f t="shared" ref="A74:A137" si="1">1+A73</f>
        <v>67</v>
      </c>
      <c r="B74" s="10" t="s">
        <v>344</v>
      </c>
      <c r="C74" s="11">
        <f>90-40</f>
        <v>50</v>
      </c>
      <c r="D74" s="11" t="s">
        <v>7</v>
      </c>
    </row>
    <row r="75" spans="1:4" ht="21.75" customHeight="1" x14ac:dyDescent="0.25">
      <c r="A75" s="1">
        <f t="shared" si="1"/>
        <v>68</v>
      </c>
      <c r="B75" s="10" t="s">
        <v>345</v>
      </c>
      <c r="C75" s="11">
        <f>1318-600</f>
        <v>718</v>
      </c>
      <c r="D75" s="11" t="s">
        <v>7</v>
      </c>
    </row>
    <row r="76" spans="1:4" ht="21.75" customHeight="1" x14ac:dyDescent="0.25">
      <c r="A76" s="1">
        <f t="shared" si="1"/>
        <v>69</v>
      </c>
      <c r="B76" s="10" t="s">
        <v>423</v>
      </c>
      <c r="C76" s="11">
        <f>557-245</f>
        <v>312</v>
      </c>
      <c r="D76" s="11" t="s">
        <v>7</v>
      </c>
    </row>
    <row r="77" spans="1:4" ht="21.75" customHeight="1" x14ac:dyDescent="0.25">
      <c r="A77" s="1">
        <f t="shared" si="1"/>
        <v>70</v>
      </c>
      <c r="B77" s="10" t="s">
        <v>425</v>
      </c>
      <c r="C77" s="11">
        <f>178-91</f>
        <v>87</v>
      </c>
      <c r="D77" s="11" t="s">
        <v>7</v>
      </c>
    </row>
    <row r="78" spans="1:4" ht="21.75" customHeight="1" x14ac:dyDescent="0.25">
      <c r="A78" s="1">
        <f t="shared" si="1"/>
        <v>71</v>
      </c>
      <c r="B78" s="10" t="s">
        <v>512</v>
      </c>
      <c r="C78" s="11">
        <f>46-20</f>
        <v>26</v>
      </c>
      <c r="D78" s="11" t="s">
        <v>7</v>
      </c>
    </row>
    <row r="79" spans="1:4" ht="21.75" customHeight="1" x14ac:dyDescent="0.25">
      <c r="A79" s="1">
        <f t="shared" si="1"/>
        <v>72</v>
      </c>
      <c r="B79" s="10" t="s">
        <v>426</v>
      </c>
      <c r="C79" s="11">
        <v>30</v>
      </c>
      <c r="D79" s="11" t="s">
        <v>7</v>
      </c>
    </row>
    <row r="80" spans="1:4" ht="21.75" customHeight="1" x14ac:dyDescent="0.25">
      <c r="A80" s="1">
        <f t="shared" si="1"/>
        <v>73</v>
      </c>
      <c r="B80" s="10" t="s">
        <v>472</v>
      </c>
      <c r="C80" s="11">
        <v>8</v>
      </c>
      <c r="D80" s="11" t="s">
        <v>7</v>
      </c>
    </row>
    <row r="81" spans="1:4" ht="21.75" customHeight="1" x14ac:dyDescent="0.25">
      <c r="A81" s="1">
        <f t="shared" si="1"/>
        <v>74</v>
      </c>
      <c r="B81" s="10" t="s">
        <v>513</v>
      </c>
      <c r="C81" s="11">
        <v>72</v>
      </c>
      <c r="D81" s="11" t="s">
        <v>7</v>
      </c>
    </row>
    <row r="82" spans="1:4" ht="21.75" customHeight="1" x14ac:dyDescent="0.25">
      <c r="A82" s="1">
        <f t="shared" si="1"/>
        <v>75</v>
      </c>
      <c r="B82" s="10" t="s">
        <v>514</v>
      </c>
      <c r="C82" s="11">
        <v>116</v>
      </c>
      <c r="D82" s="11" t="s">
        <v>7</v>
      </c>
    </row>
    <row r="83" spans="1:4" ht="21.75" customHeight="1" x14ac:dyDescent="0.25">
      <c r="A83" s="1">
        <f t="shared" si="1"/>
        <v>76</v>
      </c>
      <c r="B83" s="10" t="s">
        <v>121</v>
      </c>
      <c r="C83" s="11">
        <v>994</v>
      </c>
      <c r="D83" s="11" t="s">
        <v>7</v>
      </c>
    </row>
    <row r="84" spans="1:4" ht="21.75" customHeight="1" x14ac:dyDescent="0.25">
      <c r="A84" s="1">
        <f t="shared" si="1"/>
        <v>77</v>
      </c>
      <c r="B84" s="10" t="s">
        <v>79</v>
      </c>
      <c r="C84" s="11">
        <f>1630-800</f>
        <v>830</v>
      </c>
      <c r="D84" s="11" t="s">
        <v>7</v>
      </c>
    </row>
    <row r="85" spans="1:4" ht="21.75" customHeight="1" x14ac:dyDescent="0.25">
      <c r="A85" s="1">
        <f t="shared" si="1"/>
        <v>78</v>
      </c>
      <c r="B85" s="10" t="s">
        <v>206</v>
      </c>
      <c r="C85" s="11">
        <v>19</v>
      </c>
      <c r="D85" s="11" t="s">
        <v>1</v>
      </c>
    </row>
    <row r="86" spans="1:4" ht="21.75" customHeight="1" x14ac:dyDescent="0.25">
      <c r="A86" s="1">
        <f t="shared" si="1"/>
        <v>79</v>
      </c>
      <c r="B86" s="10" t="s">
        <v>207</v>
      </c>
      <c r="C86" s="11">
        <f>159-50</f>
        <v>109</v>
      </c>
      <c r="D86" s="11" t="s">
        <v>1</v>
      </c>
    </row>
    <row r="87" spans="1:4" ht="21.75" customHeight="1" x14ac:dyDescent="0.25">
      <c r="A87" s="1">
        <f t="shared" si="1"/>
        <v>80</v>
      </c>
      <c r="B87" s="10" t="s">
        <v>30</v>
      </c>
      <c r="C87" s="11">
        <v>30</v>
      </c>
      <c r="D87" s="11" t="s">
        <v>1</v>
      </c>
    </row>
    <row r="88" spans="1:4" ht="21.75" customHeight="1" x14ac:dyDescent="0.25">
      <c r="A88" s="1">
        <f t="shared" si="1"/>
        <v>81</v>
      </c>
      <c r="B88" s="10" t="s">
        <v>80</v>
      </c>
      <c r="C88" s="11">
        <f>165-60</f>
        <v>105</v>
      </c>
      <c r="D88" s="11" t="s">
        <v>1</v>
      </c>
    </row>
    <row r="89" spans="1:4" ht="21.75" customHeight="1" x14ac:dyDescent="0.25">
      <c r="A89" s="1">
        <f t="shared" si="1"/>
        <v>82</v>
      </c>
      <c r="B89" s="10" t="s">
        <v>32</v>
      </c>
      <c r="C89" s="11">
        <f>415-125</f>
        <v>290</v>
      </c>
      <c r="D89" s="11" t="s">
        <v>1</v>
      </c>
    </row>
    <row r="90" spans="1:4" ht="21.75" customHeight="1" x14ac:dyDescent="0.25">
      <c r="A90" s="1">
        <f t="shared" si="1"/>
        <v>83</v>
      </c>
      <c r="B90" s="10" t="s">
        <v>81</v>
      </c>
      <c r="C90" s="11">
        <f>290-70</f>
        <v>220</v>
      </c>
      <c r="D90" s="11" t="s">
        <v>1</v>
      </c>
    </row>
    <row r="91" spans="1:4" ht="21.75" customHeight="1" x14ac:dyDescent="0.25">
      <c r="A91" s="1">
        <f t="shared" si="1"/>
        <v>84</v>
      </c>
      <c r="B91" s="10" t="s">
        <v>82</v>
      </c>
      <c r="C91" s="11">
        <f>70-30</f>
        <v>40</v>
      </c>
      <c r="D91" s="11" t="s">
        <v>1</v>
      </c>
    </row>
    <row r="92" spans="1:4" ht="21.75" customHeight="1" x14ac:dyDescent="0.25">
      <c r="A92" s="1">
        <f t="shared" si="1"/>
        <v>85</v>
      </c>
      <c r="B92" s="10" t="s">
        <v>430</v>
      </c>
      <c r="C92" s="11">
        <f>25</f>
        <v>25</v>
      </c>
      <c r="D92" s="11" t="s">
        <v>1</v>
      </c>
    </row>
    <row r="93" spans="1:4" ht="21.75" customHeight="1" x14ac:dyDescent="0.25">
      <c r="A93" s="1">
        <f t="shared" si="1"/>
        <v>86</v>
      </c>
      <c r="B93" s="10" t="s">
        <v>515</v>
      </c>
      <c r="C93" s="11">
        <f>130-15</f>
        <v>115</v>
      </c>
      <c r="D93" s="11" t="s">
        <v>1</v>
      </c>
    </row>
    <row r="94" spans="1:4" ht="21.75" customHeight="1" x14ac:dyDescent="0.25">
      <c r="A94" s="1">
        <f t="shared" si="1"/>
        <v>87</v>
      </c>
      <c r="B94" s="10" t="s">
        <v>34</v>
      </c>
      <c r="C94" s="11">
        <v>75</v>
      </c>
      <c r="D94" s="11" t="s">
        <v>1</v>
      </c>
    </row>
    <row r="95" spans="1:4" ht="21.75" customHeight="1" x14ac:dyDescent="0.25">
      <c r="A95" s="1">
        <f t="shared" si="1"/>
        <v>88</v>
      </c>
      <c r="B95" s="10" t="s">
        <v>84</v>
      </c>
      <c r="C95" s="11">
        <f>141-65</f>
        <v>76</v>
      </c>
      <c r="D95" s="11" t="s">
        <v>1</v>
      </c>
    </row>
    <row r="96" spans="1:4" ht="21.75" customHeight="1" x14ac:dyDescent="0.25">
      <c r="A96" s="1">
        <f t="shared" si="1"/>
        <v>89</v>
      </c>
      <c r="B96" s="10" t="s">
        <v>284</v>
      </c>
      <c r="C96" s="11">
        <v>1</v>
      </c>
      <c r="D96" s="11" t="s">
        <v>7</v>
      </c>
    </row>
    <row r="97" spans="1:4" ht="21.75" customHeight="1" x14ac:dyDescent="0.25">
      <c r="A97" s="1">
        <f t="shared" si="1"/>
        <v>90</v>
      </c>
      <c r="B97" s="10" t="s">
        <v>35</v>
      </c>
      <c r="C97" s="11">
        <f>36-8</f>
        <v>28</v>
      </c>
      <c r="D97" s="11" t="s">
        <v>7</v>
      </c>
    </row>
    <row r="98" spans="1:4" ht="21.75" customHeight="1" x14ac:dyDescent="0.25">
      <c r="A98" s="1">
        <f t="shared" si="1"/>
        <v>91</v>
      </c>
      <c r="B98" s="10" t="s">
        <v>85</v>
      </c>
      <c r="C98" s="11">
        <f>40-8</f>
        <v>32</v>
      </c>
      <c r="D98" s="11" t="s">
        <v>7</v>
      </c>
    </row>
    <row r="99" spans="1:4" ht="21.75" customHeight="1" x14ac:dyDescent="0.25">
      <c r="A99" s="1">
        <f t="shared" si="1"/>
        <v>92</v>
      </c>
      <c r="B99" s="10" t="s">
        <v>357</v>
      </c>
      <c r="C99" s="11">
        <f>16-4</f>
        <v>12</v>
      </c>
      <c r="D99" s="11" t="s">
        <v>7</v>
      </c>
    </row>
    <row r="100" spans="1:4" ht="21.75" customHeight="1" x14ac:dyDescent="0.25">
      <c r="A100" s="1">
        <f t="shared" si="1"/>
        <v>93</v>
      </c>
      <c r="B100" s="10" t="s">
        <v>218</v>
      </c>
      <c r="C100" s="11">
        <f>73-23</f>
        <v>50</v>
      </c>
      <c r="D100" s="11" t="s">
        <v>4</v>
      </c>
    </row>
    <row r="101" spans="1:4" ht="21.75" customHeight="1" x14ac:dyDescent="0.25">
      <c r="A101" s="1">
        <f t="shared" si="1"/>
        <v>94</v>
      </c>
      <c r="B101" s="10" t="s">
        <v>477</v>
      </c>
      <c r="C101" s="11">
        <v>1</v>
      </c>
      <c r="D101" s="11" t="s">
        <v>9</v>
      </c>
    </row>
    <row r="102" spans="1:4" ht="21.75" customHeight="1" x14ac:dyDescent="0.25">
      <c r="A102" s="1">
        <f t="shared" si="1"/>
        <v>95</v>
      </c>
      <c r="B102" s="10" t="s">
        <v>516</v>
      </c>
      <c r="C102" s="11">
        <v>14</v>
      </c>
      <c r="D102" s="11" t="s">
        <v>4</v>
      </c>
    </row>
    <row r="103" spans="1:4" ht="21.75" customHeight="1" x14ac:dyDescent="0.25">
      <c r="A103" s="1">
        <f t="shared" si="1"/>
        <v>96</v>
      </c>
      <c r="B103" s="10" t="s">
        <v>438</v>
      </c>
      <c r="C103" s="11">
        <f>8-8</f>
        <v>0</v>
      </c>
      <c r="D103" s="11" t="s">
        <v>4</v>
      </c>
    </row>
    <row r="104" spans="1:4" ht="21.75" customHeight="1" x14ac:dyDescent="0.25">
      <c r="A104" s="1">
        <f t="shared" si="1"/>
        <v>97</v>
      </c>
      <c r="B104" s="10" t="s">
        <v>220</v>
      </c>
      <c r="C104" s="11">
        <v>6</v>
      </c>
      <c r="D104" s="11" t="s">
        <v>4</v>
      </c>
    </row>
    <row r="105" spans="1:4" ht="21.75" customHeight="1" x14ac:dyDescent="0.25">
      <c r="A105" s="1">
        <f t="shared" si="1"/>
        <v>98</v>
      </c>
      <c r="B105" s="10" t="s">
        <v>361</v>
      </c>
      <c r="C105" s="11">
        <v>6</v>
      </c>
      <c r="D105" s="11" t="s">
        <v>9</v>
      </c>
    </row>
    <row r="106" spans="1:4" ht="21.75" customHeight="1" x14ac:dyDescent="0.25">
      <c r="A106" s="1">
        <f t="shared" si="1"/>
        <v>99</v>
      </c>
      <c r="B106" s="10" t="s">
        <v>285</v>
      </c>
      <c r="C106" s="11">
        <v>16</v>
      </c>
      <c r="D106" s="11" t="s">
        <v>9</v>
      </c>
    </row>
    <row r="107" spans="1:4" ht="21.75" customHeight="1" x14ac:dyDescent="0.25">
      <c r="A107" s="1">
        <f t="shared" si="1"/>
        <v>100</v>
      </c>
      <c r="B107" s="10" t="s">
        <v>517</v>
      </c>
      <c r="C107" s="11">
        <v>6</v>
      </c>
      <c r="D107" s="11" t="s">
        <v>4</v>
      </c>
    </row>
    <row r="108" spans="1:4" ht="21.75" customHeight="1" x14ac:dyDescent="0.25">
      <c r="A108" s="1">
        <f t="shared" si="1"/>
        <v>101</v>
      </c>
      <c r="B108" s="10" t="s">
        <v>86</v>
      </c>
      <c r="C108" s="11">
        <f>32-8</f>
        <v>24</v>
      </c>
      <c r="D108" s="11" t="s">
        <v>7</v>
      </c>
    </row>
    <row r="109" spans="1:4" ht="21.75" customHeight="1" x14ac:dyDescent="0.25">
      <c r="A109" s="1">
        <f t="shared" si="1"/>
        <v>102</v>
      </c>
      <c r="B109" s="10" t="s">
        <v>129</v>
      </c>
      <c r="C109" s="11">
        <f>14-4</f>
        <v>10</v>
      </c>
      <c r="D109" s="11" t="s">
        <v>7</v>
      </c>
    </row>
    <row r="110" spans="1:4" ht="21.75" customHeight="1" x14ac:dyDescent="0.25">
      <c r="A110" s="1">
        <f t="shared" si="1"/>
        <v>103</v>
      </c>
      <c r="B110" s="10" t="s">
        <v>87</v>
      </c>
      <c r="C110" s="11">
        <f>16-4</f>
        <v>12</v>
      </c>
      <c r="D110" s="11" t="s">
        <v>7</v>
      </c>
    </row>
    <row r="111" spans="1:4" ht="21.75" customHeight="1" x14ac:dyDescent="0.25">
      <c r="A111" s="1">
        <f t="shared" si="1"/>
        <v>104</v>
      </c>
      <c r="B111" s="10" t="s">
        <v>130</v>
      </c>
      <c r="C111" s="11">
        <f>20-6</f>
        <v>14</v>
      </c>
      <c r="D111" s="11" t="s">
        <v>7</v>
      </c>
    </row>
    <row r="112" spans="1:4" ht="21.75" customHeight="1" x14ac:dyDescent="0.25">
      <c r="A112" s="1">
        <f t="shared" si="1"/>
        <v>105</v>
      </c>
      <c r="B112" s="10" t="s">
        <v>221</v>
      </c>
      <c r="C112" s="11">
        <v>13</v>
      </c>
      <c r="D112" s="11" t="s">
        <v>9</v>
      </c>
    </row>
    <row r="113" spans="1:4" ht="21.75" customHeight="1" x14ac:dyDescent="0.25">
      <c r="A113" s="1">
        <f t="shared" si="1"/>
        <v>106</v>
      </c>
      <c r="B113" s="10" t="s">
        <v>222</v>
      </c>
      <c r="C113" s="11">
        <v>16</v>
      </c>
      <c r="D113" s="11" t="s">
        <v>4</v>
      </c>
    </row>
    <row r="114" spans="1:4" ht="21.75" customHeight="1" x14ac:dyDescent="0.25">
      <c r="A114" s="1">
        <f t="shared" si="1"/>
        <v>107</v>
      </c>
      <c r="B114" s="10" t="s">
        <v>39</v>
      </c>
      <c r="C114" s="11">
        <f>16-6</f>
        <v>10</v>
      </c>
      <c r="D114" s="11" t="s">
        <v>4</v>
      </c>
    </row>
    <row r="115" spans="1:4" ht="21.75" customHeight="1" x14ac:dyDescent="0.25">
      <c r="A115" s="1">
        <f t="shared" si="1"/>
        <v>108</v>
      </c>
      <c r="B115" s="10" t="s">
        <v>518</v>
      </c>
      <c r="C115" s="11">
        <v>4</v>
      </c>
      <c r="D115" s="11" t="s">
        <v>89</v>
      </c>
    </row>
    <row r="116" spans="1:4" ht="21.75" customHeight="1" x14ac:dyDescent="0.25">
      <c r="A116" s="1">
        <f t="shared" si="1"/>
        <v>109</v>
      </c>
      <c r="B116" s="10" t="s">
        <v>287</v>
      </c>
      <c r="C116" s="11">
        <v>4</v>
      </c>
      <c r="D116" s="11" t="s">
        <v>7</v>
      </c>
    </row>
    <row r="117" spans="1:4" ht="21.75" customHeight="1" x14ac:dyDescent="0.25">
      <c r="A117" s="1">
        <f t="shared" si="1"/>
        <v>110</v>
      </c>
      <c r="B117" s="10" t="s">
        <v>226</v>
      </c>
      <c r="C117" s="11">
        <v>2</v>
      </c>
      <c r="D117" s="11" t="s">
        <v>7</v>
      </c>
    </row>
    <row r="118" spans="1:4" ht="21.75" customHeight="1" x14ac:dyDescent="0.25">
      <c r="A118" s="1">
        <f t="shared" si="1"/>
        <v>111</v>
      </c>
      <c r="B118" s="10" t="s">
        <v>519</v>
      </c>
      <c r="C118" s="11">
        <f>7+6</f>
        <v>13</v>
      </c>
      <c r="D118" s="11" t="s">
        <v>7</v>
      </c>
    </row>
    <row r="119" spans="1:4" ht="21.75" customHeight="1" x14ac:dyDescent="0.25">
      <c r="A119" s="1">
        <f t="shared" si="1"/>
        <v>112</v>
      </c>
      <c r="B119" s="10" t="s">
        <v>366</v>
      </c>
      <c r="C119" s="11">
        <v>24</v>
      </c>
      <c r="D119" s="11" t="s">
        <v>7</v>
      </c>
    </row>
    <row r="120" spans="1:4" ht="21.75" customHeight="1" x14ac:dyDescent="0.25">
      <c r="A120" s="1">
        <f t="shared" si="1"/>
        <v>113</v>
      </c>
      <c r="B120" s="10" t="s">
        <v>520</v>
      </c>
      <c r="C120" s="11">
        <f>84+4</f>
        <v>88</v>
      </c>
      <c r="D120" s="11" t="s">
        <v>7</v>
      </c>
    </row>
    <row r="121" spans="1:4" ht="21.75" customHeight="1" x14ac:dyDescent="0.25">
      <c r="A121" s="1">
        <f t="shared" si="1"/>
        <v>114</v>
      </c>
      <c r="B121" s="10" t="s">
        <v>228</v>
      </c>
      <c r="C121" s="11">
        <v>40</v>
      </c>
      <c r="D121" s="11" t="s">
        <v>7</v>
      </c>
    </row>
    <row r="122" spans="1:4" ht="21.75" customHeight="1" x14ac:dyDescent="0.25">
      <c r="A122" s="1">
        <f t="shared" si="1"/>
        <v>115</v>
      </c>
      <c r="B122" s="10" t="s">
        <v>229</v>
      </c>
      <c r="C122" s="11">
        <v>40</v>
      </c>
      <c r="D122" s="11" t="s">
        <v>7</v>
      </c>
    </row>
    <row r="123" spans="1:4" ht="21.75" customHeight="1" x14ac:dyDescent="0.25">
      <c r="A123" s="1">
        <f t="shared" si="1"/>
        <v>116</v>
      </c>
      <c r="B123" s="10" t="s">
        <v>46</v>
      </c>
      <c r="C123" s="11">
        <v>44</v>
      </c>
      <c r="D123" s="11" t="s">
        <v>0</v>
      </c>
    </row>
    <row r="124" spans="1:4" ht="21.75" customHeight="1" x14ac:dyDescent="0.25">
      <c r="A124" s="1">
        <f t="shared" si="1"/>
        <v>117</v>
      </c>
      <c r="B124" s="10" t="s">
        <v>289</v>
      </c>
      <c r="C124" s="11">
        <v>4</v>
      </c>
      <c r="D124" s="11" t="s">
        <v>7</v>
      </c>
    </row>
    <row r="125" spans="1:4" ht="21.75" customHeight="1" x14ac:dyDescent="0.25">
      <c r="A125" s="1">
        <f t="shared" si="1"/>
        <v>118</v>
      </c>
      <c r="B125" s="10" t="s">
        <v>290</v>
      </c>
      <c r="C125" s="11">
        <v>4</v>
      </c>
      <c r="D125" s="11" t="s">
        <v>7</v>
      </c>
    </row>
    <row r="126" spans="1:4" ht="21.75" customHeight="1" x14ac:dyDescent="0.25">
      <c r="A126" s="1">
        <f t="shared" si="1"/>
        <v>119</v>
      </c>
      <c r="B126" s="10" t="s">
        <v>291</v>
      </c>
      <c r="C126" s="11">
        <v>4</v>
      </c>
      <c r="D126" s="11" t="s">
        <v>7</v>
      </c>
    </row>
    <row r="127" spans="1:4" ht="21.75" customHeight="1" x14ac:dyDescent="0.25">
      <c r="A127" s="1">
        <f t="shared" si="1"/>
        <v>120</v>
      </c>
      <c r="B127" s="10" t="s">
        <v>231</v>
      </c>
      <c r="C127" s="11">
        <v>4</v>
      </c>
      <c r="D127" s="11" t="s">
        <v>7</v>
      </c>
    </row>
    <row r="128" spans="1:4" ht="21.75" customHeight="1" x14ac:dyDescent="0.25">
      <c r="A128" s="1">
        <f t="shared" si="1"/>
        <v>121</v>
      </c>
      <c r="B128" s="10" t="s">
        <v>292</v>
      </c>
      <c r="C128" s="11">
        <v>4</v>
      </c>
      <c r="D128" s="11" t="s">
        <v>7</v>
      </c>
    </row>
    <row r="129" spans="1:4" ht="21.75" customHeight="1" x14ac:dyDescent="0.25">
      <c r="A129" s="1">
        <f t="shared" si="1"/>
        <v>122</v>
      </c>
      <c r="B129" s="10" t="s">
        <v>293</v>
      </c>
      <c r="C129" s="11">
        <v>4</v>
      </c>
      <c r="D129" s="11" t="s">
        <v>7</v>
      </c>
    </row>
    <row r="130" spans="1:4" ht="21.75" customHeight="1" x14ac:dyDescent="0.25">
      <c r="A130" s="1">
        <f t="shared" si="1"/>
        <v>123</v>
      </c>
      <c r="B130" s="10" t="s">
        <v>294</v>
      </c>
      <c r="C130" s="11">
        <v>4</v>
      </c>
      <c r="D130" s="11" t="s">
        <v>7</v>
      </c>
    </row>
    <row r="131" spans="1:4" ht="21.75" customHeight="1" x14ac:dyDescent="0.25">
      <c r="A131" s="1">
        <f t="shared" si="1"/>
        <v>124</v>
      </c>
      <c r="B131" s="10" t="s">
        <v>295</v>
      </c>
      <c r="C131" s="11">
        <v>2</v>
      </c>
      <c r="D131" s="11" t="s">
        <v>7</v>
      </c>
    </row>
    <row r="132" spans="1:4" ht="21.75" customHeight="1" x14ac:dyDescent="0.25">
      <c r="A132" s="1">
        <f t="shared" si="1"/>
        <v>125</v>
      </c>
      <c r="B132" s="10" t="s">
        <v>296</v>
      </c>
      <c r="C132" s="11">
        <v>4</v>
      </c>
      <c r="D132" s="11" t="s">
        <v>7</v>
      </c>
    </row>
    <row r="133" spans="1:4" ht="21.75" customHeight="1" x14ac:dyDescent="0.25">
      <c r="A133" s="1">
        <f t="shared" si="1"/>
        <v>126</v>
      </c>
      <c r="B133" s="10" t="s">
        <v>297</v>
      </c>
      <c r="C133" s="11">
        <v>4</v>
      </c>
      <c r="D133" s="11" t="s">
        <v>7</v>
      </c>
    </row>
    <row r="134" spans="1:4" ht="21.75" customHeight="1" x14ac:dyDescent="0.25">
      <c r="A134" s="1">
        <f t="shared" si="1"/>
        <v>127</v>
      </c>
      <c r="B134" s="10" t="s">
        <v>298</v>
      </c>
      <c r="C134" s="11">
        <v>4</v>
      </c>
      <c r="D134" s="11" t="s">
        <v>7</v>
      </c>
    </row>
    <row r="135" spans="1:4" ht="21.75" customHeight="1" x14ac:dyDescent="0.25">
      <c r="A135" s="1">
        <f t="shared" si="1"/>
        <v>128</v>
      </c>
      <c r="B135" s="10" t="s">
        <v>234</v>
      </c>
      <c r="C135" s="11">
        <v>4</v>
      </c>
      <c r="D135" s="11" t="s">
        <v>7</v>
      </c>
    </row>
    <row r="136" spans="1:4" ht="21.75" customHeight="1" x14ac:dyDescent="0.25">
      <c r="A136" s="1">
        <f t="shared" si="1"/>
        <v>129</v>
      </c>
      <c r="B136" s="10" t="s">
        <v>138</v>
      </c>
      <c r="C136" s="11">
        <f>47-10</f>
        <v>37</v>
      </c>
      <c r="D136" s="11" t="s">
        <v>14</v>
      </c>
    </row>
    <row r="137" spans="1:4" ht="21.75" customHeight="1" x14ac:dyDescent="0.25">
      <c r="A137" s="1">
        <f t="shared" si="1"/>
        <v>130</v>
      </c>
      <c r="B137" s="10" t="s">
        <v>299</v>
      </c>
      <c r="C137" s="11">
        <v>4</v>
      </c>
      <c r="D137" s="11" t="s">
        <v>7</v>
      </c>
    </row>
    <row r="138" spans="1:4" ht="21.75" customHeight="1" x14ac:dyDescent="0.25">
      <c r="A138" s="1">
        <f t="shared" ref="A138:A184" si="2">1+A137</f>
        <v>131</v>
      </c>
      <c r="B138" s="10" t="s">
        <v>48</v>
      </c>
      <c r="C138" s="11">
        <f>10-2</f>
        <v>8</v>
      </c>
      <c r="D138" s="11" t="s">
        <v>49</v>
      </c>
    </row>
    <row r="139" spans="1:4" ht="21.75" customHeight="1" x14ac:dyDescent="0.25">
      <c r="A139" s="1">
        <f t="shared" si="2"/>
        <v>132</v>
      </c>
      <c r="B139" s="10" t="s">
        <v>139</v>
      </c>
      <c r="C139" s="11">
        <f>26-4</f>
        <v>22</v>
      </c>
      <c r="D139" s="11" t="s">
        <v>7</v>
      </c>
    </row>
    <row r="140" spans="1:4" ht="21.75" customHeight="1" x14ac:dyDescent="0.25">
      <c r="A140" s="1">
        <f t="shared" si="2"/>
        <v>133</v>
      </c>
      <c r="B140" s="10" t="s">
        <v>483</v>
      </c>
      <c r="C140" s="11">
        <f>68-24</f>
        <v>44</v>
      </c>
      <c r="D140" s="11" t="s">
        <v>14</v>
      </c>
    </row>
    <row r="141" spans="1:4" ht="21.75" customHeight="1" x14ac:dyDescent="0.25">
      <c r="A141" s="1">
        <f t="shared" si="2"/>
        <v>134</v>
      </c>
      <c r="B141" s="10" t="s">
        <v>484</v>
      </c>
      <c r="C141" s="11">
        <f>52-14</f>
        <v>38</v>
      </c>
      <c r="D141" s="11" t="s">
        <v>14</v>
      </c>
    </row>
    <row r="142" spans="1:4" ht="21.75" customHeight="1" x14ac:dyDescent="0.25">
      <c r="A142" s="1">
        <f t="shared" si="2"/>
        <v>135</v>
      </c>
      <c r="B142" s="10" t="s">
        <v>91</v>
      </c>
      <c r="C142" s="11">
        <f>10-4</f>
        <v>6</v>
      </c>
      <c r="D142" s="11" t="s">
        <v>14</v>
      </c>
    </row>
    <row r="143" spans="1:4" ht="21.75" customHeight="1" x14ac:dyDescent="0.25">
      <c r="A143" s="1">
        <f t="shared" si="2"/>
        <v>136</v>
      </c>
      <c r="B143" s="10" t="s">
        <v>300</v>
      </c>
      <c r="C143" s="11">
        <v>4</v>
      </c>
      <c r="D143" s="11" t="s">
        <v>7</v>
      </c>
    </row>
    <row r="144" spans="1:4" ht="21.75" customHeight="1" x14ac:dyDescent="0.25">
      <c r="A144" s="1">
        <f t="shared" si="2"/>
        <v>137</v>
      </c>
      <c r="B144" s="10" t="s">
        <v>367</v>
      </c>
      <c r="C144" s="11">
        <f>439-106</f>
        <v>333</v>
      </c>
      <c r="D144" s="11" t="s">
        <v>0</v>
      </c>
    </row>
    <row r="145" spans="1:4" ht="21.75" customHeight="1" x14ac:dyDescent="0.25">
      <c r="A145" s="1">
        <f t="shared" si="2"/>
        <v>138</v>
      </c>
      <c r="B145" s="10" t="s">
        <v>446</v>
      </c>
      <c r="C145" s="11">
        <f>382-32</f>
        <v>350</v>
      </c>
      <c r="D145" s="11" t="s">
        <v>0</v>
      </c>
    </row>
    <row r="146" spans="1:4" ht="21.75" customHeight="1" x14ac:dyDescent="0.25">
      <c r="A146" s="1">
        <f t="shared" si="2"/>
        <v>139</v>
      </c>
      <c r="B146" s="10" t="s">
        <v>240</v>
      </c>
      <c r="C146" s="11">
        <v>12</v>
      </c>
      <c r="D146" s="11" t="s">
        <v>7</v>
      </c>
    </row>
    <row r="147" spans="1:4" ht="21.75" customHeight="1" x14ac:dyDescent="0.25">
      <c r="A147" s="1">
        <f t="shared" si="2"/>
        <v>140</v>
      </c>
      <c r="B147" s="10" t="s">
        <v>142</v>
      </c>
      <c r="C147" s="11">
        <v>12</v>
      </c>
      <c r="D147" s="11" t="s">
        <v>7</v>
      </c>
    </row>
    <row r="148" spans="1:4" ht="21.75" customHeight="1" x14ac:dyDescent="0.25">
      <c r="A148" s="1">
        <f t="shared" si="2"/>
        <v>141</v>
      </c>
      <c r="B148" s="10" t="s">
        <v>241</v>
      </c>
      <c r="C148" s="11">
        <v>9</v>
      </c>
      <c r="D148" s="11" t="s">
        <v>7</v>
      </c>
    </row>
    <row r="149" spans="1:4" ht="21.75" customHeight="1" x14ac:dyDescent="0.25">
      <c r="A149" s="1">
        <f t="shared" si="2"/>
        <v>142</v>
      </c>
      <c r="B149" s="10" t="s">
        <v>242</v>
      </c>
      <c r="C149" s="11">
        <v>10</v>
      </c>
      <c r="D149" s="11" t="s">
        <v>7</v>
      </c>
    </row>
    <row r="150" spans="1:4" ht="21.75" customHeight="1" x14ac:dyDescent="0.25">
      <c r="A150" s="1">
        <f t="shared" si="2"/>
        <v>143</v>
      </c>
      <c r="B150" s="10" t="s">
        <v>243</v>
      </c>
      <c r="C150" s="11">
        <v>9</v>
      </c>
      <c r="D150" s="11" t="s">
        <v>7</v>
      </c>
    </row>
    <row r="151" spans="1:4" ht="21.75" customHeight="1" x14ac:dyDescent="0.25">
      <c r="A151" s="1">
        <f t="shared" si="2"/>
        <v>144</v>
      </c>
      <c r="B151" s="10" t="s">
        <v>244</v>
      </c>
      <c r="C151" s="11">
        <v>10</v>
      </c>
      <c r="D151" s="11" t="s">
        <v>7</v>
      </c>
    </row>
    <row r="152" spans="1:4" ht="21.75" customHeight="1" x14ac:dyDescent="0.25">
      <c r="A152" s="1">
        <f t="shared" si="2"/>
        <v>145</v>
      </c>
      <c r="B152" s="10" t="s">
        <v>245</v>
      </c>
      <c r="C152" s="11">
        <v>1</v>
      </c>
      <c r="D152" s="11" t="s">
        <v>7</v>
      </c>
    </row>
    <row r="153" spans="1:4" ht="21.75" customHeight="1" x14ac:dyDescent="0.25">
      <c r="A153" s="1">
        <f t="shared" si="2"/>
        <v>146</v>
      </c>
      <c r="B153" s="10" t="s">
        <v>246</v>
      </c>
      <c r="C153" s="11">
        <v>2</v>
      </c>
      <c r="D153" s="11" t="s">
        <v>7</v>
      </c>
    </row>
    <row r="154" spans="1:4" ht="21.75" customHeight="1" x14ac:dyDescent="0.25">
      <c r="A154" s="1">
        <f t="shared" si="2"/>
        <v>147</v>
      </c>
      <c r="B154" s="10" t="s">
        <v>247</v>
      </c>
      <c r="C154" s="11">
        <v>2</v>
      </c>
      <c r="D154" s="11" t="s">
        <v>7</v>
      </c>
    </row>
    <row r="155" spans="1:4" ht="21.75" customHeight="1" x14ac:dyDescent="0.25">
      <c r="A155" s="1">
        <f t="shared" si="2"/>
        <v>148</v>
      </c>
      <c r="B155" s="10" t="s">
        <v>248</v>
      </c>
      <c r="C155" s="11">
        <v>8</v>
      </c>
      <c r="D155" s="11" t="s">
        <v>7</v>
      </c>
    </row>
    <row r="156" spans="1:4" ht="21.75" customHeight="1" x14ac:dyDescent="0.25">
      <c r="A156" s="1">
        <f t="shared" si="2"/>
        <v>149</v>
      </c>
      <c r="B156" s="10" t="s">
        <v>249</v>
      </c>
      <c r="C156" s="11">
        <v>1</v>
      </c>
      <c r="D156" s="11" t="s">
        <v>7</v>
      </c>
    </row>
    <row r="157" spans="1:4" ht="21.75" customHeight="1" x14ac:dyDescent="0.25">
      <c r="A157" s="1">
        <f t="shared" si="2"/>
        <v>150</v>
      </c>
      <c r="B157" s="10" t="s">
        <v>250</v>
      </c>
      <c r="C157" s="11">
        <v>6</v>
      </c>
      <c r="D157" s="11" t="s">
        <v>7</v>
      </c>
    </row>
    <row r="158" spans="1:4" ht="21.75" customHeight="1" x14ac:dyDescent="0.25">
      <c r="A158" s="1">
        <f t="shared" si="2"/>
        <v>151</v>
      </c>
      <c r="B158" s="10" t="s">
        <v>370</v>
      </c>
      <c r="C158" s="11">
        <f>30-6</f>
        <v>24</v>
      </c>
      <c r="D158" s="11" t="s">
        <v>15</v>
      </c>
    </row>
    <row r="159" spans="1:4" ht="21.75" customHeight="1" x14ac:dyDescent="0.25">
      <c r="A159" s="1">
        <f t="shared" si="2"/>
        <v>152</v>
      </c>
      <c r="B159" s="10" t="s">
        <v>302</v>
      </c>
      <c r="C159" s="11">
        <v>100</v>
      </c>
      <c r="D159" s="11" t="s">
        <v>7</v>
      </c>
    </row>
    <row r="160" spans="1:4" ht="21.75" customHeight="1" x14ac:dyDescent="0.25">
      <c r="A160" s="1">
        <f t="shared" si="2"/>
        <v>153</v>
      </c>
      <c r="B160" s="10" t="s">
        <v>53</v>
      </c>
      <c r="C160" s="11">
        <f>432-132</f>
        <v>300</v>
      </c>
      <c r="D160" s="11" t="s">
        <v>7</v>
      </c>
    </row>
    <row r="161" spans="1:4" ht="21.75" customHeight="1" x14ac:dyDescent="0.25">
      <c r="A161" s="1">
        <f t="shared" si="2"/>
        <v>154</v>
      </c>
      <c r="B161" s="10" t="s">
        <v>93</v>
      </c>
      <c r="C161" s="11">
        <f>53-28</f>
        <v>25</v>
      </c>
      <c r="D161" s="11" t="s">
        <v>7</v>
      </c>
    </row>
    <row r="162" spans="1:4" ht="21.75" customHeight="1" x14ac:dyDescent="0.25">
      <c r="A162" s="1">
        <f t="shared" si="2"/>
        <v>155</v>
      </c>
      <c r="B162" s="10" t="s">
        <v>94</v>
      </c>
      <c r="C162" s="11">
        <f>5-1</f>
        <v>4</v>
      </c>
      <c r="D162" s="11" t="s">
        <v>7</v>
      </c>
    </row>
    <row r="163" spans="1:4" ht="21.75" customHeight="1" x14ac:dyDescent="0.25">
      <c r="A163" s="1">
        <f t="shared" si="2"/>
        <v>156</v>
      </c>
      <c r="B163" s="10" t="s">
        <v>57</v>
      </c>
      <c r="C163" s="11">
        <f>5-2</f>
        <v>3</v>
      </c>
      <c r="D163" s="11" t="s">
        <v>14</v>
      </c>
    </row>
    <row r="164" spans="1:4" ht="21.75" customHeight="1" x14ac:dyDescent="0.25">
      <c r="A164" s="1">
        <f t="shared" si="2"/>
        <v>157</v>
      </c>
      <c r="B164" s="10" t="s">
        <v>303</v>
      </c>
      <c r="C164" s="11">
        <f>76-26</f>
        <v>50</v>
      </c>
      <c r="D164" s="11" t="s">
        <v>7</v>
      </c>
    </row>
    <row r="165" spans="1:4" ht="21.75" customHeight="1" x14ac:dyDescent="0.25">
      <c r="A165" s="1">
        <f t="shared" si="2"/>
        <v>158</v>
      </c>
      <c r="B165" s="10" t="s">
        <v>150</v>
      </c>
      <c r="C165" s="11">
        <f>1988-662</f>
        <v>1326</v>
      </c>
      <c r="D165" s="11" t="s">
        <v>7</v>
      </c>
    </row>
    <row r="166" spans="1:4" ht="21.75" customHeight="1" x14ac:dyDescent="0.25">
      <c r="A166" s="1">
        <f t="shared" si="2"/>
        <v>159</v>
      </c>
      <c r="B166" s="10" t="s">
        <v>96</v>
      </c>
      <c r="C166" s="11">
        <v>78</v>
      </c>
      <c r="D166" s="11" t="s">
        <v>7</v>
      </c>
    </row>
    <row r="167" spans="1:4" ht="34.5" customHeight="1" x14ac:dyDescent="0.25">
      <c r="A167" s="1">
        <f t="shared" si="2"/>
        <v>160</v>
      </c>
      <c r="B167" s="12" t="s">
        <v>491</v>
      </c>
      <c r="C167" s="11">
        <v>60</v>
      </c>
      <c r="D167" s="11" t="s">
        <v>7</v>
      </c>
    </row>
    <row r="168" spans="1:4" ht="34.5" customHeight="1" x14ac:dyDescent="0.25">
      <c r="A168" s="1">
        <f t="shared" si="2"/>
        <v>161</v>
      </c>
      <c r="B168" s="12" t="s">
        <v>262</v>
      </c>
      <c r="C168" s="11">
        <f>240-172</f>
        <v>68</v>
      </c>
      <c r="D168" s="11" t="s">
        <v>69</v>
      </c>
    </row>
    <row r="169" spans="1:4" ht="34.5" customHeight="1" x14ac:dyDescent="0.25">
      <c r="A169" s="1">
        <f t="shared" si="2"/>
        <v>162</v>
      </c>
      <c r="B169" s="12" t="s">
        <v>154</v>
      </c>
      <c r="C169" s="11">
        <v>350</v>
      </c>
      <c r="D169" s="11" t="s">
        <v>0</v>
      </c>
    </row>
    <row r="170" spans="1:4" ht="23.25" customHeight="1" x14ac:dyDescent="0.25">
      <c r="A170" s="1">
        <f t="shared" si="2"/>
        <v>163</v>
      </c>
      <c r="B170" s="10" t="s">
        <v>521</v>
      </c>
      <c r="C170" s="11">
        <v>160</v>
      </c>
      <c r="D170" s="11" t="s">
        <v>7</v>
      </c>
    </row>
    <row r="171" spans="1:4" ht="23.25" customHeight="1" x14ac:dyDescent="0.25">
      <c r="A171" s="1">
        <f t="shared" si="2"/>
        <v>164</v>
      </c>
      <c r="B171" s="10" t="s">
        <v>560</v>
      </c>
      <c r="C171" s="11">
        <v>6</v>
      </c>
      <c r="D171" s="11" t="s">
        <v>21</v>
      </c>
    </row>
    <row r="172" spans="1:4" ht="23.25" customHeight="1" x14ac:dyDescent="0.25">
      <c r="A172" s="1">
        <f t="shared" si="2"/>
        <v>165</v>
      </c>
      <c r="B172" s="10" t="s">
        <v>267</v>
      </c>
      <c r="C172" s="11">
        <v>4</v>
      </c>
      <c r="D172" s="11" t="s">
        <v>97</v>
      </c>
    </row>
    <row r="173" spans="1:4" ht="23.25" customHeight="1" x14ac:dyDescent="0.25">
      <c r="A173" s="1">
        <f t="shared" si="2"/>
        <v>166</v>
      </c>
      <c r="B173" s="10" t="s">
        <v>522</v>
      </c>
      <c r="C173" s="11">
        <f>251-6</f>
        <v>245</v>
      </c>
      <c r="D173" s="11" t="s">
        <v>61</v>
      </c>
    </row>
    <row r="174" spans="1:4" ht="23.25" customHeight="1" x14ac:dyDescent="0.25">
      <c r="A174" s="1">
        <f t="shared" si="2"/>
        <v>167</v>
      </c>
      <c r="B174" s="10" t="s">
        <v>523</v>
      </c>
      <c r="C174" s="11">
        <v>900</v>
      </c>
      <c r="D174" s="11" t="s">
        <v>7</v>
      </c>
    </row>
    <row r="175" spans="1:4" ht="23.25" customHeight="1" x14ac:dyDescent="0.25">
      <c r="A175" s="1">
        <f t="shared" si="2"/>
        <v>168</v>
      </c>
      <c r="B175" s="10" t="s">
        <v>524</v>
      </c>
      <c r="C175" s="11">
        <v>25</v>
      </c>
      <c r="D175" s="11" t="s">
        <v>14</v>
      </c>
    </row>
    <row r="176" spans="1:4" ht="23.25" customHeight="1" x14ac:dyDescent="0.25">
      <c r="A176" s="1">
        <f t="shared" si="2"/>
        <v>169</v>
      </c>
      <c r="B176" s="10" t="s">
        <v>525</v>
      </c>
      <c r="C176" s="11">
        <v>4</v>
      </c>
      <c r="D176" s="11" t="s">
        <v>41</v>
      </c>
    </row>
    <row r="177" spans="1:4" ht="23.25" customHeight="1" x14ac:dyDescent="0.25">
      <c r="A177" s="1">
        <f t="shared" si="2"/>
        <v>170</v>
      </c>
      <c r="B177" s="10" t="s">
        <v>526</v>
      </c>
      <c r="C177" s="11">
        <v>8</v>
      </c>
      <c r="D177" s="11" t="s">
        <v>41</v>
      </c>
    </row>
    <row r="178" spans="1:4" ht="23.25" customHeight="1" x14ac:dyDescent="0.25">
      <c r="A178" s="1">
        <f t="shared" si="2"/>
        <v>171</v>
      </c>
      <c r="B178" s="10" t="s">
        <v>527</v>
      </c>
      <c r="C178" s="11">
        <v>4</v>
      </c>
      <c r="D178" s="11" t="s">
        <v>14</v>
      </c>
    </row>
    <row r="179" spans="1:4" ht="23.25" customHeight="1" x14ac:dyDescent="0.25">
      <c r="A179" s="1">
        <f t="shared" si="2"/>
        <v>172</v>
      </c>
      <c r="B179" s="10" t="s">
        <v>272</v>
      </c>
      <c r="C179" s="11">
        <v>2</v>
      </c>
      <c r="D179" s="11" t="s">
        <v>7</v>
      </c>
    </row>
    <row r="180" spans="1:4" ht="23.25" customHeight="1" x14ac:dyDescent="0.25">
      <c r="A180" s="1">
        <f t="shared" si="2"/>
        <v>173</v>
      </c>
      <c r="B180" s="10" t="s">
        <v>528</v>
      </c>
      <c r="C180" s="11">
        <v>1</v>
      </c>
      <c r="D180" s="11" t="s">
        <v>7</v>
      </c>
    </row>
    <row r="181" spans="1:4" ht="23.25" customHeight="1" x14ac:dyDescent="0.25">
      <c r="A181" s="1">
        <f t="shared" si="2"/>
        <v>174</v>
      </c>
      <c r="B181" s="10" t="s">
        <v>529</v>
      </c>
      <c r="C181" s="11">
        <v>2</v>
      </c>
      <c r="D181" s="11" t="s">
        <v>15</v>
      </c>
    </row>
    <row r="182" spans="1:4" ht="23.25" customHeight="1" x14ac:dyDescent="0.25">
      <c r="A182" s="1">
        <f t="shared" si="2"/>
        <v>175</v>
      </c>
      <c r="B182" s="10" t="s">
        <v>274</v>
      </c>
      <c r="C182" s="11">
        <v>2</v>
      </c>
      <c r="D182" s="11" t="s">
        <v>15</v>
      </c>
    </row>
    <row r="183" spans="1:4" ht="23.25" customHeight="1" x14ac:dyDescent="0.25">
      <c r="A183" s="1">
        <f t="shared" si="2"/>
        <v>176</v>
      </c>
      <c r="B183" s="10" t="s">
        <v>275</v>
      </c>
      <c r="C183" s="11">
        <v>2</v>
      </c>
      <c r="D183" s="11" t="s">
        <v>15</v>
      </c>
    </row>
    <row r="184" spans="1:4" ht="23.25" customHeight="1" x14ac:dyDescent="0.25">
      <c r="A184" s="1">
        <f t="shared" si="2"/>
        <v>177</v>
      </c>
      <c r="B184" s="10" t="s">
        <v>65</v>
      </c>
      <c r="C184" s="11">
        <v>6</v>
      </c>
      <c r="D184" s="11" t="s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L230"/>
  <sheetViews>
    <sheetView zoomScale="80" zoomScaleNormal="80" workbookViewId="0">
      <selection activeCell="H18" sqref="H18:L18"/>
    </sheetView>
  </sheetViews>
  <sheetFormatPr defaultRowHeight="12.75" x14ac:dyDescent="0.2"/>
  <cols>
    <col min="1" max="1" width="9.140625" style="1"/>
    <col min="2" max="2" width="88.7109375" style="1" customWidth="1"/>
    <col min="3" max="5" width="9.140625" style="2"/>
    <col min="6" max="16384" width="9.140625" style="1"/>
  </cols>
  <sheetData>
    <row r="2" spans="1:4" x14ac:dyDescent="0.2">
      <c r="A2" s="4" t="s">
        <v>548</v>
      </c>
      <c r="B2" s="19">
        <v>42709</v>
      </c>
    </row>
    <row r="4" spans="1:4" ht="18.75" x14ac:dyDescent="0.3">
      <c r="A4" s="6" t="s">
        <v>550</v>
      </c>
      <c r="B4" s="7" t="s">
        <v>557</v>
      </c>
    </row>
    <row r="5" spans="1:4" ht="37.5" customHeight="1" x14ac:dyDescent="0.2">
      <c r="A5" s="20" t="s">
        <v>549</v>
      </c>
      <c r="B5" s="21" t="s">
        <v>565</v>
      </c>
    </row>
    <row r="6" spans="1:4" x14ac:dyDescent="0.2">
      <c r="A6" s="3" t="s">
        <v>552</v>
      </c>
      <c r="B6" s="3" t="s">
        <v>553</v>
      </c>
    </row>
    <row r="8" spans="1:4" ht="23.25" customHeight="1" x14ac:dyDescent="0.25">
      <c r="A8" s="1">
        <v>1</v>
      </c>
      <c r="B8" s="10" t="s">
        <v>566</v>
      </c>
      <c r="C8" s="11">
        <v>3</v>
      </c>
      <c r="D8" s="11" t="s">
        <v>98</v>
      </c>
    </row>
    <row r="9" spans="1:4" ht="23.25" customHeight="1" x14ac:dyDescent="0.25">
      <c r="A9" s="1">
        <f>1+A8</f>
        <v>2</v>
      </c>
      <c r="B9" s="10" t="s">
        <v>567</v>
      </c>
      <c r="C9" s="11">
        <v>3</v>
      </c>
      <c r="D9" s="11" t="s">
        <v>98</v>
      </c>
    </row>
    <row r="10" spans="1:4" ht="23.25" customHeight="1" x14ac:dyDescent="0.25">
      <c r="A10" s="1">
        <f t="shared" ref="A10:A73" si="0">1+A9</f>
        <v>3</v>
      </c>
      <c r="B10" s="10" t="s">
        <v>568</v>
      </c>
      <c r="C10" s="11">
        <v>3</v>
      </c>
      <c r="D10" s="11" t="s">
        <v>98</v>
      </c>
    </row>
    <row r="11" spans="1:4" ht="23.25" customHeight="1" x14ac:dyDescent="0.25">
      <c r="A11" s="1">
        <f t="shared" si="0"/>
        <v>4</v>
      </c>
      <c r="B11" s="10" t="s">
        <v>569</v>
      </c>
      <c r="C11" s="11">
        <v>2</v>
      </c>
      <c r="D11" s="11" t="s">
        <v>98</v>
      </c>
    </row>
    <row r="12" spans="1:4" ht="23.25" customHeight="1" x14ac:dyDescent="0.25">
      <c r="A12" s="1">
        <f t="shared" si="0"/>
        <v>5</v>
      </c>
      <c r="B12" s="10" t="s">
        <v>570</v>
      </c>
      <c r="C12" s="11">
        <v>1</v>
      </c>
      <c r="D12" s="11" t="s">
        <v>15</v>
      </c>
    </row>
    <row r="13" spans="1:4" ht="23.25" customHeight="1" x14ac:dyDescent="0.25">
      <c r="A13" s="1">
        <f t="shared" si="0"/>
        <v>6</v>
      </c>
      <c r="B13" s="10" t="s">
        <v>156</v>
      </c>
      <c r="C13" s="11">
        <v>2</v>
      </c>
      <c r="D13" s="11" t="s">
        <v>7</v>
      </c>
    </row>
    <row r="14" spans="1:4" ht="23.25" customHeight="1" x14ac:dyDescent="0.25">
      <c r="A14" s="1">
        <f t="shared" si="0"/>
        <v>7</v>
      </c>
      <c r="B14" s="10" t="s">
        <v>277</v>
      </c>
      <c r="C14" s="11">
        <v>15</v>
      </c>
      <c r="D14" s="11" t="s">
        <v>7</v>
      </c>
    </row>
    <row r="15" spans="1:4" ht="23.25" customHeight="1" x14ac:dyDescent="0.25">
      <c r="A15" s="1">
        <f t="shared" si="0"/>
        <v>8</v>
      </c>
      <c r="B15" s="10" t="s">
        <v>158</v>
      </c>
      <c r="C15" s="11">
        <v>1</v>
      </c>
      <c r="D15" s="11" t="s">
        <v>9</v>
      </c>
    </row>
    <row r="16" spans="1:4" ht="23.25" customHeight="1" x14ac:dyDescent="0.25">
      <c r="A16" s="1">
        <f t="shared" si="0"/>
        <v>9</v>
      </c>
      <c r="B16" s="10" t="s">
        <v>99</v>
      </c>
      <c r="C16" s="11">
        <v>2</v>
      </c>
      <c r="D16" s="11" t="s">
        <v>100</v>
      </c>
    </row>
    <row r="17" spans="1:12" ht="23.25" customHeight="1" x14ac:dyDescent="0.25">
      <c r="A17" s="1">
        <f t="shared" si="0"/>
        <v>10</v>
      </c>
      <c r="B17" s="10" t="s">
        <v>162</v>
      </c>
      <c r="C17" s="11">
        <v>15</v>
      </c>
      <c r="D17" s="11" t="s">
        <v>7</v>
      </c>
    </row>
    <row r="18" spans="1:12" ht="23.25" customHeight="1" x14ac:dyDescent="0.4">
      <c r="A18" s="1">
        <f t="shared" si="0"/>
        <v>11</v>
      </c>
      <c r="B18" s="10" t="s">
        <v>165</v>
      </c>
      <c r="C18" s="11">
        <v>2</v>
      </c>
      <c r="D18" s="11" t="s">
        <v>9</v>
      </c>
      <c r="H18" s="30" t="s">
        <v>562</v>
      </c>
      <c r="I18" s="30"/>
      <c r="J18" s="30"/>
      <c r="K18" s="30"/>
      <c r="L18" s="30"/>
    </row>
    <row r="19" spans="1:12" ht="23.25" customHeight="1" x14ac:dyDescent="0.25">
      <c r="A19" s="1">
        <f t="shared" si="0"/>
        <v>12</v>
      </c>
      <c r="B19" s="10" t="s">
        <v>454</v>
      </c>
      <c r="C19" s="11">
        <v>16</v>
      </c>
      <c r="D19" s="11" t="s">
        <v>4</v>
      </c>
    </row>
    <row r="20" spans="1:12" ht="23.25" customHeight="1" x14ac:dyDescent="0.25">
      <c r="A20" s="1">
        <f t="shared" si="0"/>
        <v>13</v>
      </c>
      <c r="B20" s="10" t="s">
        <v>102</v>
      </c>
      <c r="C20" s="11">
        <v>40</v>
      </c>
      <c r="D20" s="11" t="s">
        <v>103</v>
      </c>
    </row>
    <row r="21" spans="1:12" ht="23.25" customHeight="1" x14ac:dyDescent="0.25">
      <c r="A21" s="1">
        <f t="shared" si="0"/>
        <v>14</v>
      </c>
      <c r="B21" s="10" t="s">
        <v>278</v>
      </c>
      <c r="C21" s="11">
        <v>1</v>
      </c>
      <c r="D21" s="11" t="s">
        <v>9</v>
      </c>
    </row>
    <row r="22" spans="1:12" ht="23.25" customHeight="1" x14ac:dyDescent="0.25">
      <c r="A22" s="1">
        <f t="shared" si="0"/>
        <v>15</v>
      </c>
      <c r="B22" s="10" t="s">
        <v>321</v>
      </c>
      <c r="C22" s="11">
        <v>16</v>
      </c>
      <c r="D22" s="11" t="s">
        <v>98</v>
      </c>
    </row>
    <row r="23" spans="1:12" ht="23.25" customHeight="1" x14ac:dyDescent="0.25">
      <c r="A23" s="1">
        <f t="shared" si="0"/>
        <v>16</v>
      </c>
      <c r="B23" s="10" t="s">
        <v>6</v>
      </c>
      <c r="C23" s="11">
        <v>8</v>
      </c>
      <c r="D23" s="11" t="s">
        <v>7</v>
      </c>
    </row>
    <row r="24" spans="1:12" ht="23.25" customHeight="1" x14ac:dyDescent="0.25">
      <c r="A24" s="1">
        <f t="shared" si="0"/>
        <v>17</v>
      </c>
      <c r="B24" s="10" t="s">
        <v>169</v>
      </c>
      <c r="C24" s="11">
        <v>15</v>
      </c>
      <c r="D24" s="11" t="s">
        <v>7</v>
      </c>
    </row>
    <row r="25" spans="1:12" ht="23.25" customHeight="1" x14ac:dyDescent="0.25">
      <c r="A25" s="1">
        <f t="shared" si="0"/>
        <v>18</v>
      </c>
      <c r="B25" s="10" t="s">
        <v>279</v>
      </c>
      <c r="C25" s="11">
        <v>50</v>
      </c>
      <c r="D25" s="11" t="s">
        <v>101</v>
      </c>
    </row>
    <row r="26" spans="1:12" ht="33" customHeight="1" x14ac:dyDescent="0.25">
      <c r="A26" s="1">
        <f t="shared" si="0"/>
        <v>19</v>
      </c>
      <c r="B26" s="12" t="s">
        <v>455</v>
      </c>
      <c r="C26" s="11">
        <v>80</v>
      </c>
      <c r="D26" s="11" t="s">
        <v>7</v>
      </c>
    </row>
    <row r="27" spans="1:12" ht="33" customHeight="1" x14ac:dyDescent="0.25">
      <c r="A27" s="1">
        <f t="shared" si="0"/>
        <v>20</v>
      </c>
      <c r="B27" s="12" t="s">
        <v>398</v>
      </c>
      <c r="C27" s="11">
        <v>20</v>
      </c>
      <c r="D27" s="11" t="s">
        <v>7</v>
      </c>
    </row>
    <row r="28" spans="1:12" ht="33" customHeight="1" x14ac:dyDescent="0.25">
      <c r="A28" s="1">
        <f t="shared" si="0"/>
        <v>21</v>
      </c>
      <c r="B28" s="12" t="s">
        <v>400</v>
      </c>
      <c r="C28" s="11">
        <v>22</v>
      </c>
      <c r="D28" s="11" t="s">
        <v>7</v>
      </c>
    </row>
    <row r="29" spans="1:12" ht="33" customHeight="1" x14ac:dyDescent="0.25">
      <c r="A29" s="1">
        <f t="shared" si="0"/>
        <v>22</v>
      </c>
      <c r="B29" s="12" t="s">
        <v>401</v>
      </c>
      <c r="C29" s="11">
        <v>86</v>
      </c>
      <c r="D29" s="11" t="s">
        <v>7</v>
      </c>
    </row>
    <row r="30" spans="1:12" ht="33" customHeight="1" x14ac:dyDescent="0.25">
      <c r="A30" s="1">
        <f t="shared" si="0"/>
        <v>23</v>
      </c>
      <c r="B30" s="12" t="s">
        <v>456</v>
      </c>
      <c r="C30" s="11">
        <v>54</v>
      </c>
      <c r="D30" s="11" t="s">
        <v>7</v>
      </c>
    </row>
    <row r="31" spans="1:12" ht="33" customHeight="1" x14ac:dyDescent="0.25">
      <c r="A31" s="1">
        <f t="shared" si="0"/>
        <v>24</v>
      </c>
      <c r="B31" s="12" t="s">
        <v>457</v>
      </c>
      <c r="C31" s="11">
        <f>20+64</f>
        <v>84</v>
      </c>
      <c r="D31" s="11" t="s">
        <v>0</v>
      </c>
    </row>
    <row r="32" spans="1:12" ht="33" customHeight="1" x14ac:dyDescent="0.25">
      <c r="A32" s="1">
        <f t="shared" si="0"/>
        <v>25</v>
      </c>
      <c r="B32" s="12" t="s">
        <v>458</v>
      </c>
      <c r="C32" s="11">
        <v>160</v>
      </c>
      <c r="D32" s="11" t="s">
        <v>10</v>
      </c>
    </row>
    <row r="33" spans="1:4" ht="23.25" customHeight="1" x14ac:dyDescent="0.25">
      <c r="A33" s="1">
        <f t="shared" si="0"/>
        <v>26</v>
      </c>
      <c r="B33" s="10" t="s">
        <v>71</v>
      </c>
      <c r="C33" s="11">
        <v>1</v>
      </c>
      <c r="D33" s="11" t="s">
        <v>7</v>
      </c>
    </row>
    <row r="34" spans="1:4" ht="23.25" customHeight="1" x14ac:dyDescent="0.25">
      <c r="A34" s="1">
        <f t="shared" si="0"/>
        <v>27</v>
      </c>
      <c r="B34" s="10" t="s">
        <v>105</v>
      </c>
      <c r="C34" s="11">
        <v>27</v>
      </c>
      <c r="D34" s="11" t="s">
        <v>7</v>
      </c>
    </row>
    <row r="35" spans="1:4" ht="23.25" customHeight="1" x14ac:dyDescent="0.25">
      <c r="A35" s="1">
        <f t="shared" si="0"/>
        <v>28</v>
      </c>
      <c r="B35" s="10" t="s">
        <v>106</v>
      </c>
      <c r="C35" s="11">
        <f>24+27</f>
        <v>51</v>
      </c>
      <c r="D35" s="11" t="s">
        <v>14</v>
      </c>
    </row>
    <row r="36" spans="1:4" ht="23.25" customHeight="1" x14ac:dyDescent="0.25">
      <c r="A36" s="1">
        <f t="shared" si="0"/>
        <v>29</v>
      </c>
      <c r="B36" s="10" t="s">
        <v>12</v>
      </c>
      <c r="C36" s="11">
        <v>8</v>
      </c>
      <c r="D36" s="11" t="s">
        <v>7</v>
      </c>
    </row>
    <row r="37" spans="1:4" ht="23.25" customHeight="1" x14ac:dyDescent="0.25">
      <c r="A37" s="1">
        <f t="shared" si="0"/>
        <v>30</v>
      </c>
      <c r="B37" s="10" t="s">
        <v>280</v>
      </c>
      <c r="C37" s="11">
        <v>8</v>
      </c>
      <c r="D37" s="11" t="s">
        <v>7</v>
      </c>
    </row>
    <row r="38" spans="1:4" ht="23.25" customHeight="1" x14ac:dyDescent="0.25">
      <c r="A38" s="1">
        <f t="shared" si="0"/>
        <v>31</v>
      </c>
      <c r="B38" s="10" t="s">
        <v>281</v>
      </c>
      <c r="C38" s="11">
        <v>9</v>
      </c>
      <c r="D38" s="11" t="s">
        <v>7</v>
      </c>
    </row>
    <row r="39" spans="1:4" ht="23.25" customHeight="1" x14ac:dyDescent="0.25">
      <c r="A39" s="1">
        <f t="shared" si="0"/>
        <v>32</v>
      </c>
      <c r="B39" s="10" t="s">
        <v>13</v>
      </c>
      <c r="C39" s="11">
        <v>12</v>
      </c>
      <c r="D39" s="11" t="s">
        <v>7</v>
      </c>
    </row>
    <row r="40" spans="1:4" ht="23.25" customHeight="1" x14ac:dyDescent="0.25">
      <c r="A40" s="1">
        <f t="shared" si="0"/>
        <v>33</v>
      </c>
      <c r="B40" s="10" t="s">
        <v>107</v>
      </c>
      <c r="C40" s="11">
        <v>16</v>
      </c>
      <c r="D40" s="11" t="s">
        <v>41</v>
      </c>
    </row>
    <row r="41" spans="1:4" ht="23.25" customHeight="1" x14ac:dyDescent="0.25">
      <c r="A41" s="1">
        <f t="shared" si="0"/>
        <v>34</v>
      </c>
      <c r="B41" s="10" t="s">
        <v>328</v>
      </c>
      <c r="C41" s="11">
        <v>7</v>
      </c>
      <c r="D41" s="11" t="s">
        <v>21</v>
      </c>
    </row>
    <row r="42" spans="1:4" ht="23.25" customHeight="1" x14ac:dyDescent="0.25">
      <c r="A42" s="1">
        <f t="shared" si="0"/>
        <v>35</v>
      </c>
      <c r="B42" s="10" t="s">
        <v>180</v>
      </c>
      <c r="C42" s="11">
        <v>2</v>
      </c>
      <c r="D42" s="11" t="s">
        <v>7</v>
      </c>
    </row>
    <row r="43" spans="1:4" ht="23.25" customHeight="1" x14ac:dyDescent="0.25">
      <c r="A43" s="1">
        <f t="shared" si="0"/>
        <v>36</v>
      </c>
      <c r="B43" s="10" t="s">
        <v>181</v>
      </c>
      <c r="C43" s="11">
        <v>2</v>
      </c>
      <c r="D43" s="11" t="s">
        <v>7</v>
      </c>
    </row>
    <row r="44" spans="1:4" ht="23.25" customHeight="1" x14ac:dyDescent="0.25">
      <c r="A44" s="1">
        <f t="shared" si="0"/>
        <v>37</v>
      </c>
      <c r="B44" s="10" t="s">
        <v>282</v>
      </c>
      <c r="C44" s="11">
        <f>10+12</f>
        <v>22</v>
      </c>
      <c r="D44" s="11" t="s">
        <v>7</v>
      </c>
    </row>
    <row r="45" spans="1:4" ht="23.25" customHeight="1" x14ac:dyDescent="0.25">
      <c r="A45" s="1">
        <f t="shared" si="0"/>
        <v>38</v>
      </c>
      <c r="B45" s="10" t="s">
        <v>182</v>
      </c>
      <c r="C45" s="11">
        <v>3</v>
      </c>
      <c r="D45" s="11" t="s">
        <v>101</v>
      </c>
    </row>
    <row r="46" spans="1:4" ht="23.25" customHeight="1" x14ac:dyDescent="0.25">
      <c r="A46" s="1">
        <f t="shared" si="0"/>
        <v>39</v>
      </c>
      <c r="B46" s="10" t="s">
        <v>183</v>
      </c>
      <c r="C46" s="11">
        <v>2</v>
      </c>
      <c r="D46" s="11" t="s">
        <v>101</v>
      </c>
    </row>
    <row r="47" spans="1:4" ht="23.25" customHeight="1" x14ac:dyDescent="0.25">
      <c r="A47" s="1">
        <f t="shared" si="0"/>
        <v>40</v>
      </c>
      <c r="B47" s="10" t="s">
        <v>184</v>
      </c>
      <c r="C47" s="11">
        <v>1</v>
      </c>
      <c r="D47" s="11" t="s">
        <v>101</v>
      </c>
    </row>
    <row r="48" spans="1:4" ht="23.25" customHeight="1" x14ac:dyDescent="0.25">
      <c r="A48" s="1">
        <f t="shared" si="0"/>
        <v>41</v>
      </c>
      <c r="B48" s="10" t="s">
        <v>185</v>
      </c>
      <c r="C48" s="11">
        <v>1</v>
      </c>
      <c r="D48" s="11" t="s">
        <v>101</v>
      </c>
    </row>
    <row r="49" spans="1:4" ht="23.25" customHeight="1" x14ac:dyDescent="0.25">
      <c r="A49" s="1">
        <f t="shared" si="0"/>
        <v>42</v>
      </c>
      <c r="B49" s="10" t="s">
        <v>459</v>
      </c>
      <c r="C49" s="11">
        <v>133</v>
      </c>
      <c r="D49" s="11" t="s">
        <v>0</v>
      </c>
    </row>
    <row r="50" spans="1:4" ht="23.25" customHeight="1" x14ac:dyDescent="0.25">
      <c r="A50" s="1">
        <f t="shared" si="0"/>
        <v>43</v>
      </c>
      <c r="B50" s="10" t="s">
        <v>460</v>
      </c>
      <c r="C50" s="11">
        <v>63</v>
      </c>
      <c r="D50" s="11" t="s">
        <v>7</v>
      </c>
    </row>
    <row r="51" spans="1:4" ht="23.25" customHeight="1" x14ac:dyDescent="0.25">
      <c r="A51" s="1">
        <f t="shared" si="0"/>
        <v>44</v>
      </c>
      <c r="B51" s="10" t="s">
        <v>108</v>
      </c>
      <c r="C51" s="11">
        <v>10</v>
      </c>
      <c r="D51" s="11" t="s">
        <v>10</v>
      </c>
    </row>
    <row r="52" spans="1:4" ht="23.25" customHeight="1" x14ac:dyDescent="0.25">
      <c r="A52" s="1">
        <f t="shared" si="0"/>
        <v>45</v>
      </c>
      <c r="B52" s="10" t="s">
        <v>461</v>
      </c>
      <c r="C52" s="11">
        <v>88</v>
      </c>
      <c r="D52" s="11" t="s">
        <v>61</v>
      </c>
    </row>
    <row r="53" spans="1:4" ht="30" customHeight="1" x14ac:dyDescent="0.25">
      <c r="A53" s="1">
        <f t="shared" si="0"/>
        <v>46</v>
      </c>
      <c r="B53" s="12" t="s">
        <v>110</v>
      </c>
      <c r="C53" s="11">
        <v>10</v>
      </c>
      <c r="D53" s="11" t="s">
        <v>21</v>
      </c>
    </row>
    <row r="54" spans="1:4" ht="30" customHeight="1" x14ac:dyDescent="0.25">
      <c r="A54" s="1">
        <f t="shared" si="0"/>
        <v>47</v>
      </c>
      <c r="B54" s="12" t="s">
        <v>111</v>
      </c>
      <c r="C54" s="11">
        <v>130</v>
      </c>
      <c r="D54" s="11" t="s">
        <v>5</v>
      </c>
    </row>
    <row r="55" spans="1:4" ht="23.25" customHeight="1" x14ac:dyDescent="0.25">
      <c r="A55" s="1">
        <f t="shared" si="0"/>
        <v>48</v>
      </c>
      <c r="B55" s="10" t="s">
        <v>24</v>
      </c>
      <c r="C55" s="11">
        <v>167</v>
      </c>
      <c r="D55" s="11" t="s">
        <v>1</v>
      </c>
    </row>
    <row r="56" spans="1:4" ht="23.25" customHeight="1" x14ac:dyDescent="0.25">
      <c r="A56" s="1">
        <f t="shared" si="0"/>
        <v>49</v>
      </c>
      <c r="B56" s="10" t="s">
        <v>166</v>
      </c>
      <c r="C56" s="11">
        <v>2</v>
      </c>
      <c r="D56" s="11" t="s">
        <v>7</v>
      </c>
    </row>
    <row r="57" spans="1:4" ht="23.25" customHeight="1" x14ac:dyDescent="0.25">
      <c r="A57" s="1">
        <f t="shared" si="0"/>
        <v>50</v>
      </c>
      <c r="B57" s="10" t="s">
        <v>109</v>
      </c>
      <c r="C57" s="11">
        <f>138+46</f>
        <v>184</v>
      </c>
      <c r="D57" s="11" t="s">
        <v>7</v>
      </c>
    </row>
    <row r="58" spans="1:4" ht="23.25" customHeight="1" x14ac:dyDescent="0.25">
      <c r="A58" s="1">
        <f t="shared" si="0"/>
        <v>51</v>
      </c>
      <c r="B58" s="10" t="s">
        <v>462</v>
      </c>
      <c r="C58" s="11">
        <f>10+16</f>
        <v>26</v>
      </c>
      <c r="D58" s="11" t="s">
        <v>7</v>
      </c>
    </row>
    <row r="59" spans="1:4" ht="23.25" customHeight="1" x14ac:dyDescent="0.25">
      <c r="A59" s="1">
        <f t="shared" si="0"/>
        <v>52</v>
      </c>
      <c r="B59" s="10" t="s">
        <v>414</v>
      </c>
      <c r="C59" s="11">
        <v>58</v>
      </c>
      <c r="D59" s="11" t="s">
        <v>7</v>
      </c>
    </row>
    <row r="60" spans="1:4" ht="23.25" customHeight="1" x14ac:dyDescent="0.25">
      <c r="A60" s="1">
        <f t="shared" si="0"/>
        <v>53</v>
      </c>
      <c r="B60" s="10" t="s">
        <v>332</v>
      </c>
      <c r="C60" s="11">
        <v>16</v>
      </c>
      <c r="D60" s="11" t="s">
        <v>7</v>
      </c>
    </row>
    <row r="61" spans="1:4" ht="23.25" customHeight="1" x14ac:dyDescent="0.25">
      <c r="A61" s="1">
        <f t="shared" si="0"/>
        <v>54</v>
      </c>
      <c r="B61" s="10" t="s">
        <v>410</v>
      </c>
      <c r="C61" s="11">
        <f>184*4</f>
        <v>736</v>
      </c>
      <c r="D61" s="11" t="s">
        <v>7</v>
      </c>
    </row>
    <row r="62" spans="1:4" ht="23.25" customHeight="1" x14ac:dyDescent="0.25">
      <c r="A62" s="1">
        <f t="shared" si="0"/>
        <v>55</v>
      </c>
      <c r="B62" s="10" t="s">
        <v>334</v>
      </c>
      <c r="C62" s="11">
        <v>22</v>
      </c>
      <c r="D62" s="11" t="s">
        <v>7</v>
      </c>
    </row>
    <row r="63" spans="1:4" ht="23.25" customHeight="1" x14ac:dyDescent="0.25">
      <c r="A63" s="1">
        <f t="shared" si="0"/>
        <v>56</v>
      </c>
      <c r="B63" s="10" t="s">
        <v>415</v>
      </c>
      <c r="C63" s="11">
        <v>32</v>
      </c>
      <c r="D63" s="11" t="s">
        <v>7</v>
      </c>
    </row>
    <row r="64" spans="1:4" ht="23.25" customHeight="1" x14ac:dyDescent="0.25">
      <c r="A64" s="1">
        <f t="shared" si="0"/>
        <v>57</v>
      </c>
      <c r="B64" s="10" t="s">
        <v>194</v>
      </c>
      <c r="C64" s="11">
        <v>16</v>
      </c>
      <c r="D64" s="11" t="s">
        <v>7</v>
      </c>
    </row>
    <row r="65" spans="1:4" ht="23.25" customHeight="1" x14ac:dyDescent="0.25">
      <c r="A65" s="1">
        <f t="shared" si="0"/>
        <v>58</v>
      </c>
      <c r="B65" s="10" t="s">
        <v>75</v>
      </c>
      <c r="C65" s="11">
        <v>5</v>
      </c>
      <c r="D65" s="11" t="s">
        <v>7</v>
      </c>
    </row>
    <row r="66" spans="1:4" ht="23.25" customHeight="1" x14ac:dyDescent="0.25">
      <c r="A66" s="1">
        <f t="shared" si="0"/>
        <v>59</v>
      </c>
      <c r="B66" s="10" t="s">
        <v>463</v>
      </c>
      <c r="C66" s="11">
        <v>52</v>
      </c>
      <c r="D66" s="11" t="s">
        <v>7</v>
      </c>
    </row>
    <row r="67" spans="1:4" ht="23.25" customHeight="1" x14ac:dyDescent="0.25">
      <c r="A67" s="1">
        <f t="shared" si="0"/>
        <v>60</v>
      </c>
      <c r="B67" s="10" t="s">
        <v>112</v>
      </c>
      <c r="C67" s="11">
        <v>10</v>
      </c>
      <c r="D67" s="11" t="s">
        <v>1</v>
      </c>
    </row>
    <row r="68" spans="1:4" ht="23.25" customHeight="1" x14ac:dyDescent="0.25">
      <c r="A68" s="1">
        <f t="shared" si="0"/>
        <v>61</v>
      </c>
      <c r="B68" s="10" t="s">
        <v>464</v>
      </c>
      <c r="C68" s="11">
        <v>20</v>
      </c>
      <c r="D68" s="11" t="s">
        <v>21</v>
      </c>
    </row>
    <row r="69" spans="1:4" ht="23.25" customHeight="1" x14ac:dyDescent="0.25">
      <c r="A69" s="1">
        <f t="shared" si="0"/>
        <v>62</v>
      </c>
      <c r="B69" s="10" t="s">
        <v>465</v>
      </c>
      <c r="C69" s="11">
        <v>1</v>
      </c>
      <c r="D69" s="11" t="s">
        <v>5</v>
      </c>
    </row>
    <row r="70" spans="1:4" ht="23.25" customHeight="1" x14ac:dyDescent="0.25">
      <c r="A70" s="1">
        <f t="shared" si="0"/>
        <v>63</v>
      </c>
      <c r="B70" s="10" t="s">
        <v>113</v>
      </c>
      <c r="C70" s="11">
        <v>600</v>
      </c>
      <c r="D70" s="11" t="s">
        <v>7</v>
      </c>
    </row>
    <row r="71" spans="1:4" ht="23.25" customHeight="1" x14ac:dyDescent="0.25">
      <c r="A71" s="1">
        <f t="shared" si="0"/>
        <v>64</v>
      </c>
      <c r="B71" s="10" t="s">
        <v>25</v>
      </c>
      <c r="C71" s="11">
        <v>405</v>
      </c>
      <c r="D71" s="11" t="s">
        <v>0</v>
      </c>
    </row>
    <row r="72" spans="1:4" ht="23.25" customHeight="1" x14ac:dyDescent="0.25">
      <c r="A72" s="1">
        <f t="shared" si="0"/>
        <v>65</v>
      </c>
      <c r="B72" s="10" t="s">
        <v>114</v>
      </c>
      <c r="C72" s="11">
        <v>16</v>
      </c>
      <c r="D72" s="11" t="s">
        <v>0</v>
      </c>
    </row>
    <row r="73" spans="1:4" ht="23.25" customHeight="1" x14ac:dyDescent="0.25">
      <c r="A73" s="1">
        <f t="shared" si="0"/>
        <v>66</v>
      </c>
      <c r="B73" s="10" t="s">
        <v>115</v>
      </c>
      <c r="C73" s="11">
        <v>11</v>
      </c>
      <c r="D73" s="11" t="s">
        <v>0</v>
      </c>
    </row>
    <row r="74" spans="1:4" ht="23.25" customHeight="1" x14ac:dyDescent="0.25">
      <c r="A74" s="1">
        <f t="shared" ref="A74:A137" si="1">1+A73</f>
        <v>67</v>
      </c>
      <c r="B74" s="10" t="s">
        <v>77</v>
      </c>
      <c r="C74" s="11">
        <v>50</v>
      </c>
      <c r="D74" s="11" t="s">
        <v>7</v>
      </c>
    </row>
    <row r="75" spans="1:4" ht="23.25" customHeight="1" x14ac:dyDescent="0.25">
      <c r="A75" s="1">
        <f t="shared" si="1"/>
        <v>68</v>
      </c>
      <c r="B75" s="10" t="s">
        <v>466</v>
      </c>
      <c r="C75" s="11">
        <v>24</v>
      </c>
      <c r="D75" s="11" t="s">
        <v>0</v>
      </c>
    </row>
    <row r="76" spans="1:4" ht="23.25" customHeight="1" x14ac:dyDescent="0.25">
      <c r="A76" s="1">
        <f t="shared" si="1"/>
        <v>69</v>
      </c>
      <c r="B76" s="10" t="s">
        <v>26</v>
      </c>
      <c r="C76" s="11">
        <v>2295</v>
      </c>
      <c r="D76" s="11" t="s">
        <v>7</v>
      </c>
    </row>
    <row r="77" spans="1:4" ht="23.25" customHeight="1" x14ac:dyDescent="0.25">
      <c r="A77" s="1">
        <f t="shared" si="1"/>
        <v>70</v>
      </c>
      <c r="B77" s="10" t="s">
        <v>116</v>
      </c>
      <c r="C77" s="11">
        <v>10</v>
      </c>
      <c r="D77" s="11" t="s">
        <v>4</v>
      </c>
    </row>
    <row r="78" spans="1:4" ht="23.25" customHeight="1" x14ac:dyDescent="0.25">
      <c r="A78" s="1">
        <f t="shared" si="1"/>
        <v>71</v>
      </c>
      <c r="B78" s="10" t="s">
        <v>467</v>
      </c>
      <c r="C78" s="11">
        <v>24</v>
      </c>
      <c r="D78" s="11" t="s">
        <v>0</v>
      </c>
    </row>
    <row r="79" spans="1:4" ht="23.25" customHeight="1" x14ac:dyDescent="0.25">
      <c r="A79" s="1">
        <f t="shared" si="1"/>
        <v>72</v>
      </c>
      <c r="B79" s="10" t="s">
        <v>306</v>
      </c>
      <c r="C79" s="11">
        <v>2</v>
      </c>
      <c r="D79" s="11" t="s">
        <v>7</v>
      </c>
    </row>
    <row r="80" spans="1:4" ht="23.25" customHeight="1" x14ac:dyDescent="0.25">
      <c r="A80" s="1">
        <f t="shared" si="1"/>
        <v>73</v>
      </c>
      <c r="B80" s="10" t="s">
        <v>307</v>
      </c>
      <c r="C80" s="11">
        <v>2</v>
      </c>
      <c r="D80" s="11" t="s">
        <v>7</v>
      </c>
    </row>
    <row r="81" spans="1:4" ht="23.25" customHeight="1" x14ac:dyDescent="0.25">
      <c r="A81" s="1">
        <f t="shared" si="1"/>
        <v>74</v>
      </c>
      <c r="B81" s="10" t="s">
        <v>196</v>
      </c>
      <c r="C81" s="11">
        <v>1</v>
      </c>
      <c r="D81" s="11" t="s">
        <v>7</v>
      </c>
    </row>
    <row r="82" spans="1:4" ht="23.25" customHeight="1" x14ac:dyDescent="0.25">
      <c r="A82" s="1">
        <f t="shared" si="1"/>
        <v>75</v>
      </c>
      <c r="B82" s="10" t="s">
        <v>197</v>
      </c>
      <c r="C82" s="11">
        <v>1</v>
      </c>
      <c r="D82" s="11" t="s">
        <v>7</v>
      </c>
    </row>
    <row r="83" spans="1:4" ht="23.25" customHeight="1" x14ac:dyDescent="0.25">
      <c r="A83" s="1">
        <f t="shared" si="1"/>
        <v>76</v>
      </c>
      <c r="B83" s="10" t="s">
        <v>117</v>
      </c>
      <c r="C83" s="11">
        <v>16</v>
      </c>
      <c r="D83" s="11" t="s">
        <v>0</v>
      </c>
    </row>
    <row r="84" spans="1:4" ht="23.25" customHeight="1" x14ac:dyDescent="0.25">
      <c r="A84" s="1">
        <f t="shared" si="1"/>
        <v>77</v>
      </c>
      <c r="B84" s="10" t="s">
        <v>118</v>
      </c>
      <c r="C84" s="11">
        <v>22</v>
      </c>
      <c r="D84" s="11" t="s">
        <v>0</v>
      </c>
    </row>
    <row r="85" spans="1:4" ht="23.25" customHeight="1" x14ac:dyDescent="0.25">
      <c r="A85" s="1">
        <f t="shared" si="1"/>
        <v>78</v>
      </c>
      <c r="B85" s="10" t="s">
        <v>119</v>
      </c>
      <c r="C85" s="11">
        <v>16</v>
      </c>
      <c r="D85" s="11" t="s">
        <v>41</v>
      </c>
    </row>
    <row r="86" spans="1:4" ht="23.25" customHeight="1" x14ac:dyDescent="0.25">
      <c r="A86" s="1">
        <f t="shared" si="1"/>
        <v>79</v>
      </c>
      <c r="B86" s="10" t="s">
        <v>468</v>
      </c>
      <c r="C86" s="11">
        <v>14</v>
      </c>
      <c r="D86" s="11" t="s">
        <v>7</v>
      </c>
    </row>
    <row r="87" spans="1:4" ht="23.25" customHeight="1" x14ac:dyDescent="0.25">
      <c r="A87" s="1">
        <f t="shared" si="1"/>
        <v>80</v>
      </c>
      <c r="B87" s="10" t="s">
        <v>342</v>
      </c>
      <c r="C87" s="11">
        <v>7</v>
      </c>
      <c r="D87" s="11" t="s">
        <v>7</v>
      </c>
    </row>
    <row r="88" spans="1:4" ht="23.25" customHeight="1" x14ac:dyDescent="0.25">
      <c r="A88" s="1">
        <f t="shared" si="1"/>
        <v>81</v>
      </c>
      <c r="B88" s="10" t="s">
        <v>469</v>
      </c>
      <c r="C88" s="11">
        <v>20</v>
      </c>
      <c r="D88" s="11" t="s">
        <v>7</v>
      </c>
    </row>
    <row r="89" spans="1:4" ht="23.25" customHeight="1" x14ac:dyDescent="0.25">
      <c r="A89" s="1">
        <f t="shared" si="1"/>
        <v>82</v>
      </c>
      <c r="B89" s="10" t="s">
        <v>343</v>
      </c>
      <c r="C89" s="11">
        <v>339</v>
      </c>
      <c r="D89" s="11" t="s">
        <v>7</v>
      </c>
    </row>
    <row r="90" spans="1:4" ht="23.25" customHeight="1" x14ac:dyDescent="0.25">
      <c r="A90" s="1">
        <f t="shared" si="1"/>
        <v>83</v>
      </c>
      <c r="B90" s="10" t="s">
        <v>422</v>
      </c>
      <c r="C90" s="11">
        <v>30</v>
      </c>
      <c r="D90" s="11" t="s">
        <v>7</v>
      </c>
    </row>
    <row r="91" spans="1:4" ht="23.25" customHeight="1" x14ac:dyDescent="0.25">
      <c r="A91" s="1">
        <f t="shared" si="1"/>
        <v>84</v>
      </c>
      <c r="B91" s="10" t="s">
        <v>345</v>
      </c>
      <c r="C91" s="11">
        <v>244</v>
      </c>
      <c r="D91" s="11" t="s">
        <v>7</v>
      </c>
    </row>
    <row r="92" spans="1:4" ht="23.25" customHeight="1" x14ac:dyDescent="0.25">
      <c r="A92" s="1">
        <f t="shared" si="1"/>
        <v>85</v>
      </c>
      <c r="B92" s="10" t="s">
        <v>470</v>
      </c>
      <c r="C92" s="11">
        <v>42</v>
      </c>
      <c r="D92" s="11" t="s">
        <v>7</v>
      </c>
    </row>
    <row r="93" spans="1:4" ht="23.25" customHeight="1" x14ac:dyDescent="0.25">
      <c r="A93" s="1">
        <f t="shared" si="1"/>
        <v>86</v>
      </c>
      <c r="B93" s="10" t="s">
        <v>345</v>
      </c>
      <c r="C93" s="11">
        <v>720</v>
      </c>
      <c r="D93" s="11" t="s">
        <v>7</v>
      </c>
    </row>
    <row r="94" spans="1:4" ht="23.25" customHeight="1" x14ac:dyDescent="0.25">
      <c r="A94" s="1">
        <f t="shared" si="1"/>
        <v>87</v>
      </c>
      <c r="B94" s="10" t="s">
        <v>423</v>
      </c>
      <c r="C94" s="11">
        <f>215+194</f>
        <v>409</v>
      </c>
      <c r="D94" s="11" t="s">
        <v>7</v>
      </c>
    </row>
    <row r="95" spans="1:4" ht="23.25" customHeight="1" x14ac:dyDescent="0.25">
      <c r="A95" s="1">
        <f t="shared" si="1"/>
        <v>88</v>
      </c>
      <c r="B95" s="10" t="s">
        <v>425</v>
      </c>
      <c r="C95" s="11">
        <f>15+51</f>
        <v>66</v>
      </c>
      <c r="D95" s="11" t="s">
        <v>7</v>
      </c>
    </row>
    <row r="96" spans="1:4" ht="23.25" customHeight="1" x14ac:dyDescent="0.25">
      <c r="A96" s="1">
        <f t="shared" si="1"/>
        <v>89</v>
      </c>
      <c r="B96" s="10" t="s">
        <v>426</v>
      </c>
      <c r="C96" s="11">
        <v>22</v>
      </c>
      <c r="D96" s="11" t="s">
        <v>7</v>
      </c>
    </row>
    <row r="97" spans="1:4" ht="23.25" customHeight="1" x14ac:dyDescent="0.25">
      <c r="A97" s="1">
        <f t="shared" si="1"/>
        <v>90</v>
      </c>
      <c r="B97" s="10" t="s">
        <v>427</v>
      </c>
      <c r="C97" s="11">
        <v>32</v>
      </c>
      <c r="D97" s="11" t="s">
        <v>7</v>
      </c>
    </row>
    <row r="98" spans="1:4" ht="23.25" customHeight="1" x14ac:dyDescent="0.25">
      <c r="A98" s="1">
        <f t="shared" si="1"/>
        <v>91</v>
      </c>
      <c r="B98" s="10" t="s">
        <v>428</v>
      </c>
      <c r="C98" s="11">
        <v>18</v>
      </c>
      <c r="D98" s="11" t="s">
        <v>7</v>
      </c>
    </row>
    <row r="99" spans="1:4" ht="23.25" customHeight="1" x14ac:dyDescent="0.25">
      <c r="A99" s="1">
        <f t="shared" si="1"/>
        <v>92</v>
      </c>
      <c r="B99" s="10" t="s">
        <v>471</v>
      </c>
      <c r="C99" s="11">
        <v>20</v>
      </c>
      <c r="D99" s="11" t="s">
        <v>7</v>
      </c>
    </row>
    <row r="100" spans="1:4" ht="23.25" customHeight="1" x14ac:dyDescent="0.25">
      <c r="A100" s="1">
        <f t="shared" si="1"/>
        <v>93</v>
      </c>
      <c r="B100" s="10" t="s">
        <v>472</v>
      </c>
      <c r="C100" s="11">
        <v>8</v>
      </c>
      <c r="D100" s="11" t="s">
        <v>7</v>
      </c>
    </row>
    <row r="101" spans="1:4" ht="23.25" customHeight="1" x14ac:dyDescent="0.25">
      <c r="A101" s="1">
        <f t="shared" si="1"/>
        <v>94</v>
      </c>
      <c r="B101" s="10" t="s">
        <v>120</v>
      </c>
      <c r="C101" s="11">
        <v>154</v>
      </c>
      <c r="D101" s="11" t="s">
        <v>7</v>
      </c>
    </row>
    <row r="102" spans="1:4" ht="23.25" customHeight="1" x14ac:dyDescent="0.25">
      <c r="A102" s="1">
        <f t="shared" si="1"/>
        <v>95</v>
      </c>
      <c r="B102" s="10" t="s">
        <v>121</v>
      </c>
      <c r="C102" s="11">
        <f>270+610</f>
        <v>880</v>
      </c>
      <c r="D102" s="11" t="s">
        <v>7</v>
      </c>
    </row>
    <row r="103" spans="1:4" ht="23.25" customHeight="1" x14ac:dyDescent="0.25">
      <c r="A103" s="1">
        <f t="shared" si="1"/>
        <v>96</v>
      </c>
      <c r="B103" s="10" t="s">
        <v>79</v>
      </c>
      <c r="C103" s="11">
        <f>558+450</f>
        <v>1008</v>
      </c>
      <c r="D103" s="11" t="s">
        <v>7</v>
      </c>
    </row>
    <row r="104" spans="1:4" ht="34.5" customHeight="1" x14ac:dyDescent="0.25">
      <c r="A104" s="1">
        <f t="shared" si="1"/>
        <v>97</v>
      </c>
      <c r="B104" s="12" t="s">
        <v>122</v>
      </c>
      <c r="C104" s="11">
        <v>9</v>
      </c>
      <c r="D104" s="11" t="s">
        <v>0</v>
      </c>
    </row>
    <row r="105" spans="1:4" ht="23.25" customHeight="1" x14ac:dyDescent="0.25">
      <c r="A105" s="1">
        <f t="shared" si="1"/>
        <v>98</v>
      </c>
      <c r="B105" s="10" t="s">
        <v>283</v>
      </c>
      <c r="C105" s="11">
        <v>5</v>
      </c>
      <c r="D105" s="11" t="s">
        <v>5</v>
      </c>
    </row>
    <row r="106" spans="1:4" ht="23.25" customHeight="1" x14ac:dyDescent="0.25">
      <c r="A106" s="1">
        <f t="shared" si="1"/>
        <v>99</v>
      </c>
      <c r="B106" s="10" t="s">
        <v>123</v>
      </c>
      <c r="C106" s="11">
        <v>145</v>
      </c>
      <c r="D106" s="11" t="s">
        <v>1</v>
      </c>
    </row>
    <row r="107" spans="1:4" ht="23.25" customHeight="1" x14ac:dyDescent="0.25">
      <c r="A107" s="1">
        <f t="shared" si="1"/>
        <v>100</v>
      </c>
      <c r="B107" s="10" t="s">
        <v>206</v>
      </c>
      <c r="C107" s="11">
        <v>15</v>
      </c>
      <c r="D107" s="11" t="s">
        <v>1</v>
      </c>
    </row>
    <row r="108" spans="1:4" ht="23.25" customHeight="1" x14ac:dyDescent="0.25">
      <c r="A108" s="1">
        <f t="shared" si="1"/>
        <v>101</v>
      </c>
      <c r="B108" s="10" t="s">
        <v>208</v>
      </c>
      <c r="C108" s="11">
        <v>40</v>
      </c>
      <c r="D108" s="11" t="s">
        <v>1</v>
      </c>
    </row>
    <row r="109" spans="1:4" ht="23.25" customHeight="1" x14ac:dyDescent="0.25">
      <c r="A109" s="1">
        <f t="shared" si="1"/>
        <v>102</v>
      </c>
      <c r="B109" s="10" t="s">
        <v>80</v>
      </c>
      <c r="C109" s="11">
        <v>15</v>
      </c>
      <c r="D109" s="11" t="s">
        <v>1</v>
      </c>
    </row>
    <row r="110" spans="1:4" ht="23.25" customHeight="1" x14ac:dyDescent="0.25">
      <c r="A110" s="1">
        <f t="shared" si="1"/>
        <v>103</v>
      </c>
      <c r="B110" s="10" t="s">
        <v>124</v>
      </c>
      <c r="C110" s="11">
        <v>375</v>
      </c>
      <c r="D110" s="11" t="s">
        <v>1</v>
      </c>
    </row>
    <row r="111" spans="1:4" ht="23.25" customHeight="1" x14ac:dyDescent="0.25">
      <c r="A111" s="1">
        <f t="shared" si="1"/>
        <v>104</v>
      </c>
      <c r="B111" s="10" t="s">
        <v>32</v>
      </c>
      <c r="C111" s="11">
        <v>240</v>
      </c>
      <c r="D111" s="11" t="s">
        <v>1</v>
      </c>
    </row>
    <row r="112" spans="1:4" ht="23.25" customHeight="1" x14ac:dyDescent="0.25">
      <c r="A112" s="1">
        <f t="shared" si="1"/>
        <v>105</v>
      </c>
      <c r="B112" s="10" t="s">
        <v>33</v>
      </c>
      <c r="C112" s="11">
        <v>140</v>
      </c>
      <c r="D112" s="11" t="s">
        <v>1</v>
      </c>
    </row>
    <row r="113" spans="1:4" ht="23.25" customHeight="1" x14ac:dyDescent="0.25">
      <c r="A113" s="1">
        <f t="shared" si="1"/>
        <v>106</v>
      </c>
      <c r="B113" s="10" t="s">
        <v>473</v>
      </c>
      <c r="C113" s="11">
        <v>25</v>
      </c>
      <c r="D113" s="11" t="s">
        <v>1</v>
      </c>
    </row>
    <row r="114" spans="1:4" ht="23.25" customHeight="1" x14ac:dyDescent="0.25">
      <c r="A114" s="1">
        <f t="shared" si="1"/>
        <v>107</v>
      </c>
      <c r="B114" s="10" t="s">
        <v>125</v>
      </c>
      <c r="C114" s="11">
        <v>15</v>
      </c>
      <c r="D114" s="11" t="s">
        <v>1</v>
      </c>
    </row>
    <row r="115" spans="1:4" ht="23.25" customHeight="1" x14ac:dyDescent="0.25">
      <c r="A115" s="1">
        <f t="shared" si="1"/>
        <v>108</v>
      </c>
      <c r="B115" s="10" t="s">
        <v>474</v>
      </c>
      <c r="C115" s="11">
        <v>55</v>
      </c>
      <c r="D115" s="11" t="s">
        <v>1</v>
      </c>
    </row>
    <row r="116" spans="1:4" ht="23.25" customHeight="1" x14ac:dyDescent="0.25">
      <c r="A116" s="1">
        <f t="shared" si="1"/>
        <v>109</v>
      </c>
      <c r="B116" s="10" t="s">
        <v>475</v>
      </c>
      <c r="C116" s="11">
        <v>25</v>
      </c>
      <c r="D116" s="11" t="s">
        <v>1</v>
      </c>
    </row>
    <row r="117" spans="1:4" ht="23.25" customHeight="1" x14ac:dyDescent="0.25">
      <c r="A117" s="1">
        <f t="shared" si="1"/>
        <v>110</v>
      </c>
      <c r="B117" s="10" t="s">
        <v>476</v>
      </c>
      <c r="C117" s="11">
        <f>15+25+5</f>
        <v>45</v>
      </c>
      <c r="D117" s="11" t="s">
        <v>1</v>
      </c>
    </row>
    <row r="118" spans="1:4" ht="23.25" customHeight="1" x14ac:dyDescent="0.25">
      <c r="A118" s="1">
        <f t="shared" si="1"/>
        <v>111</v>
      </c>
      <c r="B118" s="10" t="s">
        <v>34</v>
      </c>
      <c r="C118" s="11">
        <v>75</v>
      </c>
      <c r="D118" s="11" t="s">
        <v>1</v>
      </c>
    </row>
    <row r="119" spans="1:4" ht="23.25" customHeight="1" x14ac:dyDescent="0.25">
      <c r="A119" s="1">
        <f t="shared" si="1"/>
        <v>112</v>
      </c>
      <c r="B119" s="10" t="s">
        <v>83</v>
      </c>
      <c r="C119" s="11">
        <v>80</v>
      </c>
      <c r="D119" s="11" t="s">
        <v>1</v>
      </c>
    </row>
    <row r="120" spans="1:4" ht="23.25" customHeight="1" x14ac:dyDescent="0.25">
      <c r="A120" s="1">
        <f t="shared" si="1"/>
        <v>113</v>
      </c>
      <c r="B120" s="10" t="s">
        <v>284</v>
      </c>
      <c r="C120" s="11">
        <v>1</v>
      </c>
      <c r="D120" s="11" t="s">
        <v>7</v>
      </c>
    </row>
    <row r="121" spans="1:4" ht="23.25" customHeight="1" x14ac:dyDescent="0.25">
      <c r="A121" s="1">
        <f t="shared" si="1"/>
        <v>114</v>
      </c>
      <c r="B121" s="10" t="s">
        <v>35</v>
      </c>
      <c r="C121" s="11">
        <v>52</v>
      </c>
      <c r="D121" s="11" t="s">
        <v>7</v>
      </c>
    </row>
    <row r="122" spans="1:4" ht="23.25" customHeight="1" x14ac:dyDescent="0.25">
      <c r="A122" s="1">
        <f t="shared" si="1"/>
        <v>115</v>
      </c>
      <c r="B122" s="10" t="s">
        <v>85</v>
      </c>
      <c r="C122" s="11">
        <v>52</v>
      </c>
      <c r="D122" s="11" t="s">
        <v>7</v>
      </c>
    </row>
    <row r="123" spans="1:4" ht="23.25" customHeight="1" x14ac:dyDescent="0.25">
      <c r="A123" s="1">
        <f t="shared" si="1"/>
        <v>116</v>
      </c>
      <c r="B123" s="10" t="s">
        <v>357</v>
      </c>
      <c r="C123" s="11">
        <v>4</v>
      </c>
      <c r="D123" s="11" t="s">
        <v>7</v>
      </c>
    </row>
    <row r="124" spans="1:4" ht="23.25" customHeight="1" x14ac:dyDescent="0.25">
      <c r="A124" s="1">
        <f t="shared" si="1"/>
        <v>117</v>
      </c>
      <c r="B124" s="10" t="s">
        <v>131</v>
      </c>
      <c r="C124" s="11">
        <v>4</v>
      </c>
      <c r="D124" s="11" t="s">
        <v>4</v>
      </c>
    </row>
    <row r="125" spans="1:4" ht="23.25" customHeight="1" x14ac:dyDescent="0.25">
      <c r="A125" s="1">
        <f t="shared" si="1"/>
        <v>118</v>
      </c>
      <c r="B125" s="10" t="s">
        <v>127</v>
      </c>
      <c r="C125" s="11">
        <v>8</v>
      </c>
      <c r="D125" s="11" t="s">
        <v>9</v>
      </c>
    </row>
    <row r="126" spans="1:4" ht="23.25" customHeight="1" x14ac:dyDescent="0.25">
      <c r="A126" s="1">
        <f t="shared" si="1"/>
        <v>119</v>
      </c>
      <c r="B126" s="10" t="s">
        <v>128</v>
      </c>
      <c r="C126" s="11">
        <v>10</v>
      </c>
      <c r="D126" s="11" t="s">
        <v>4</v>
      </c>
    </row>
    <row r="127" spans="1:4" ht="23.25" customHeight="1" x14ac:dyDescent="0.25">
      <c r="A127" s="1">
        <f t="shared" si="1"/>
        <v>120</v>
      </c>
      <c r="B127" s="10" t="s">
        <v>218</v>
      </c>
      <c r="C127" s="11">
        <v>12</v>
      </c>
      <c r="D127" s="11" t="s">
        <v>9</v>
      </c>
    </row>
    <row r="128" spans="1:4" ht="23.25" customHeight="1" x14ac:dyDescent="0.25">
      <c r="A128" s="1">
        <f t="shared" si="1"/>
        <v>121</v>
      </c>
      <c r="B128" s="10" t="s">
        <v>477</v>
      </c>
      <c r="C128" s="11">
        <v>18</v>
      </c>
      <c r="D128" s="11" t="s">
        <v>4</v>
      </c>
    </row>
    <row r="129" spans="1:4" ht="23.25" customHeight="1" x14ac:dyDescent="0.25">
      <c r="A129" s="1">
        <f t="shared" si="1"/>
        <v>122</v>
      </c>
      <c r="B129" s="10" t="s">
        <v>478</v>
      </c>
      <c r="C129" s="11">
        <v>6</v>
      </c>
      <c r="D129" s="11" t="s">
        <v>4</v>
      </c>
    </row>
    <row r="130" spans="1:4" ht="23.25" customHeight="1" x14ac:dyDescent="0.25">
      <c r="A130" s="1">
        <f t="shared" si="1"/>
        <v>123</v>
      </c>
      <c r="B130" s="10" t="s">
        <v>220</v>
      </c>
      <c r="C130" s="11">
        <v>2</v>
      </c>
      <c r="D130" s="11" t="s">
        <v>9</v>
      </c>
    </row>
    <row r="131" spans="1:4" ht="23.25" customHeight="1" x14ac:dyDescent="0.25">
      <c r="A131" s="1">
        <f t="shared" si="1"/>
        <v>124</v>
      </c>
      <c r="B131" s="10" t="s">
        <v>286</v>
      </c>
      <c r="C131" s="11">
        <v>10</v>
      </c>
      <c r="D131" s="11" t="s">
        <v>4</v>
      </c>
    </row>
    <row r="132" spans="1:4" ht="23.25" customHeight="1" x14ac:dyDescent="0.25">
      <c r="A132" s="1">
        <f t="shared" si="1"/>
        <v>125</v>
      </c>
      <c r="B132" s="10" t="s">
        <v>86</v>
      </c>
      <c r="C132" s="11">
        <v>38</v>
      </c>
      <c r="D132" s="11" t="s">
        <v>7</v>
      </c>
    </row>
    <row r="133" spans="1:4" ht="23.25" customHeight="1" x14ac:dyDescent="0.25">
      <c r="A133" s="1">
        <f t="shared" si="1"/>
        <v>126</v>
      </c>
      <c r="B133" s="10" t="s">
        <v>129</v>
      </c>
      <c r="C133" s="11">
        <v>16</v>
      </c>
      <c r="D133" s="11" t="s">
        <v>7</v>
      </c>
    </row>
    <row r="134" spans="1:4" ht="23.25" customHeight="1" x14ac:dyDescent="0.25">
      <c r="A134" s="1">
        <f t="shared" si="1"/>
        <v>127</v>
      </c>
      <c r="B134" s="10" t="s">
        <v>479</v>
      </c>
      <c r="C134" s="11">
        <v>4</v>
      </c>
      <c r="D134" s="11" t="s">
        <v>7</v>
      </c>
    </row>
    <row r="135" spans="1:4" ht="23.25" customHeight="1" x14ac:dyDescent="0.25">
      <c r="A135" s="1">
        <f t="shared" si="1"/>
        <v>128</v>
      </c>
      <c r="B135" s="10" t="s">
        <v>130</v>
      </c>
      <c r="C135" s="11">
        <v>23</v>
      </c>
      <c r="D135" s="11" t="s">
        <v>7</v>
      </c>
    </row>
    <row r="136" spans="1:4" ht="23.25" customHeight="1" x14ac:dyDescent="0.25">
      <c r="A136" s="1">
        <f t="shared" si="1"/>
        <v>129</v>
      </c>
      <c r="B136" s="10" t="s">
        <v>39</v>
      </c>
      <c r="C136" s="11">
        <v>19</v>
      </c>
      <c r="D136" s="11" t="s">
        <v>4</v>
      </c>
    </row>
    <row r="137" spans="1:4" ht="23.25" customHeight="1" x14ac:dyDescent="0.25">
      <c r="A137" s="1">
        <f t="shared" si="1"/>
        <v>130</v>
      </c>
      <c r="B137" s="10" t="s">
        <v>42</v>
      </c>
      <c r="C137" s="11">
        <v>18</v>
      </c>
      <c r="D137" s="11" t="s">
        <v>4</v>
      </c>
    </row>
    <row r="138" spans="1:4" ht="23.25" customHeight="1" x14ac:dyDescent="0.25">
      <c r="A138" s="1">
        <f t="shared" ref="A138:A201" si="2">1+A137</f>
        <v>131</v>
      </c>
      <c r="B138" s="10" t="s">
        <v>287</v>
      </c>
      <c r="C138" s="11">
        <v>4</v>
      </c>
      <c r="D138" s="11" t="s">
        <v>7</v>
      </c>
    </row>
    <row r="139" spans="1:4" ht="23.25" customHeight="1" x14ac:dyDescent="0.25">
      <c r="A139" s="1">
        <f t="shared" si="2"/>
        <v>132</v>
      </c>
      <c r="B139" s="10" t="s">
        <v>132</v>
      </c>
      <c r="C139" s="11">
        <v>4</v>
      </c>
      <c r="D139" s="11" t="s">
        <v>7</v>
      </c>
    </row>
    <row r="140" spans="1:4" ht="23.25" customHeight="1" x14ac:dyDescent="0.25">
      <c r="A140" s="1">
        <f t="shared" si="2"/>
        <v>133</v>
      </c>
      <c r="B140" s="10" t="s">
        <v>133</v>
      </c>
      <c r="C140" s="11">
        <v>2</v>
      </c>
      <c r="D140" s="11" t="s">
        <v>4</v>
      </c>
    </row>
    <row r="141" spans="1:4" ht="23.25" customHeight="1" x14ac:dyDescent="0.25">
      <c r="A141" s="1">
        <f t="shared" si="2"/>
        <v>134</v>
      </c>
      <c r="B141" s="10" t="s">
        <v>226</v>
      </c>
      <c r="C141" s="11">
        <v>2</v>
      </c>
      <c r="D141" s="11" t="s">
        <v>7</v>
      </c>
    </row>
    <row r="142" spans="1:4" ht="23.25" customHeight="1" x14ac:dyDescent="0.25">
      <c r="A142" s="1">
        <f t="shared" si="2"/>
        <v>135</v>
      </c>
      <c r="B142" s="10" t="s">
        <v>480</v>
      </c>
      <c r="C142" s="11">
        <f>80+36</f>
        <v>116</v>
      </c>
      <c r="D142" s="11" t="s">
        <v>0</v>
      </c>
    </row>
    <row r="143" spans="1:4" ht="23.25" customHeight="1" x14ac:dyDescent="0.25">
      <c r="A143" s="1">
        <f t="shared" si="2"/>
        <v>136</v>
      </c>
      <c r="B143" s="10" t="s">
        <v>134</v>
      </c>
      <c r="C143" s="11">
        <v>90</v>
      </c>
      <c r="D143" s="11" t="s">
        <v>7</v>
      </c>
    </row>
    <row r="144" spans="1:4" ht="23.25" customHeight="1" x14ac:dyDescent="0.25">
      <c r="A144" s="1">
        <f t="shared" si="2"/>
        <v>137</v>
      </c>
      <c r="B144" s="10" t="s">
        <v>288</v>
      </c>
      <c r="C144" s="11">
        <f>15+28</f>
        <v>43</v>
      </c>
      <c r="D144" s="11" t="s">
        <v>7</v>
      </c>
    </row>
    <row r="145" spans="1:4" ht="23.25" customHeight="1" x14ac:dyDescent="0.25">
      <c r="A145" s="1">
        <f t="shared" si="2"/>
        <v>138</v>
      </c>
      <c r="B145" s="10" t="s">
        <v>481</v>
      </c>
      <c r="C145" s="11">
        <v>8</v>
      </c>
      <c r="D145" s="11" t="s">
        <v>7</v>
      </c>
    </row>
    <row r="146" spans="1:4" ht="23.25" customHeight="1" x14ac:dyDescent="0.25">
      <c r="A146" s="1">
        <f t="shared" si="2"/>
        <v>139</v>
      </c>
      <c r="B146" s="10" t="s">
        <v>135</v>
      </c>
      <c r="C146" s="11">
        <v>8</v>
      </c>
      <c r="D146" s="11" t="s">
        <v>4</v>
      </c>
    </row>
    <row r="147" spans="1:4" ht="23.25" customHeight="1" x14ac:dyDescent="0.25">
      <c r="A147" s="1">
        <f t="shared" si="2"/>
        <v>140</v>
      </c>
      <c r="B147" s="10" t="s">
        <v>88</v>
      </c>
      <c r="C147" s="11">
        <v>6</v>
      </c>
      <c r="D147" s="11" t="s">
        <v>89</v>
      </c>
    </row>
    <row r="148" spans="1:4" ht="23.25" customHeight="1" x14ac:dyDescent="0.25">
      <c r="A148" s="1">
        <f t="shared" si="2"/>
        <v>141</v>
      </c>
      <c r="B148" s="10" t="s">
        <v>136</v>
      </c>
      <c r="C148" s="11">
        <v>1</v>
      </c>
      <c r="D148" s="11" t="s">
        <v>7</v>
      </c>
    </row>
    <row r="149" spans="1:4" ht="23.25" customHeight="1" x14ac:dyDescent="0.25">
      <c r="A149" s="1">
        <f t="shared" si="2"/>
        <v>142</v>
      </c>
      <c r="B149" s="10" t="s">
        <v>228</v>
      </c>
      <c r="C149" s="11">
        <v>40</v>
      </c>
      <c r="D149" s="11" t="s">
        <v>7</v>
      </c>
    </row>
    <row r="150" spans="1:4" ht="23.25" customHeight="1" x14ac:dyDescent="0.25">
      <c r="A150" s="1">
        <f t="shared" si="2"/>
        <v>143</v>
      </c>
      <c r="B150" s="10" t="s">
        <v>229</v>
      </c>
      <c r="C150" s="11">
        <v>40</v>
      </c>
      <c r="D150" s="11" t="s">
        <v>7</v>
      </c>
    </row>
    <row r="151" spans="1:4" ht="23.25" customHeight="1" x14ac:dyDescent="0.25">
      <c r="A151" s="1">
        <f t="shared" si="2"/>
        <v>144</v>
      </c>
      <c r="B151" s="10" t="s">
        <v>137</v>
      </c>
      <c r="C151" s="11">
        <v>138</v>
      </c>
      <c r="D151" s="11" t="s">
        <v>0</v>
      </c>
    </row>
    <row r="152" spans="1:4" ht="23.25" customHeight="1" x14ac:dyDescent="0.25">
      <c r="A152" s="1">
        <f t="shared" si="2"/>
        <v>145</v>
      </c>
      <c r="B152" s="10" t="s">
        <v>289</v>
      </c>
      <c r="C152" s="11">
        <v>4</v>
      </c>
      <c r="D152" s="11" t="s">
        <v>7</v>
      </c>
    </row>
    <row r="153" spans="1:4" ht="23.25" customHeight="1" x14ac:dyDescent="0.25">
      <c r="A153" s="1">
        <f t="shared" si="2"/>
        <v>146</v>
      </c>
      <c r="B153" s="10" t="s">
        <v>290</v>
      </c>
      <c r="C153" s="11">
        <v>4</v>
      </c>
      <c r="D153" s="11" t="s">
        <v>7</v>
      </c>
    </row>
    <row r="154" spans="1:4" ht="23.25" customHeight="1" x14ac:dyDescent="0.25">
      <c r="A154" s="1">
        <f t="shared" si="2"/>
        <v>147</v>
      </c>
      <c r="B154" s="10" t="s">
        <v>291</v>
      </c>
      <c r="C154" s="11">
        <v>4</v>
      </c>
      <c r="D154" s="11" t="s">
        <v>7</v>
      </c>
    </row>
    <row r="155" spans="1:4" ht="23.25" customHeight="1" x14ac:dyDescent="0.25">
      <c r="A155" s="1">
        <f t="shared" si="2"/>
        <v>148</v>
      </c>
      <c r="B155" s="10" t="s">
        <v>231</v>
      </c>
      <c r="C155" s="11">
        <v>4</v>
      </c>
      <c r="D155" s="11" t="s">
        <v>7</v>
      </c>
    </row>
    <row r="156" spans="1:4" ht="23.25" customHeight="1" x14ac:dyDescent="0.25">
      <c r="A156" s="1">
        <f t="shared" si="2"/>
        <v>149</v>
      </c>
      <c r="B156" s="10" t="s">
        <v>292</v>
      </c>
      <c r="C156" s="11">
        <v>4</v>
      </c>
      <c r="D156" s="11" t="s">
        <v>7</v>
      </c>
    </row>
    <row r="157" spans="1:4" ht="23.25" customHeight="1" x14ac:dyDescent="0.25">
      <c r="A157" s="1">
        <f t="shared" si="2"/>
        <v>150</v>
      </c>
      <c r="B157" s="10" t="s">
        <v>293</v>
      </c>
      <c r="C157" s="11">
        <v>4</v>
      </c>
      <c r="D157" s="11" t="s">
        <v>7</v>
      </c>
    </row>
    <row r="158" spans="1:4" ht="23.25" customHeight="1" x14ac:dyDescent="0.25">
      <c r="A158" s="1">
        <f t="shared" si="2"/>
        <v>151</v>
      </c>
      <c r="B158" s="10" t="s">
        <v>294</v>
      </c>
      <c r="C158" s="11">
        <v>4</v>
      </c>
      <c r="D158" s="11" t="s">
        <v>7</v>
      </c>
    </row>
    <row r="159" spans="1:4" ht="23.25" customHeight="1" x14ac:dyDescent="0.25">
      <c r="A159" s="1">
        <f t="shared" si="2"/>
        <v>152</v>
      </c>
      <c r="B159" s="10" t="s">
        <v>295</v>
      </c>
      <c r="C159" s="11">
        <v>2</v>
      </c>
      <c r="D159" s="11" t="s">
        <v>7</v>
      </c>
    </row>
    <row r="160" spans="1:4" ht="23.25" customHeight="1" x14ac:dyDescent="0.25">
      <c r="A160" s="1">
        <f t="shared" si="2"/>
        <v>153</v>
      </c>
      <c r="B160" s="10" t="s">
        <v>296</v>
      </c>
      <c r="C160" s="11">
        <v>4</v>
      </c>
      <c r="D160" s="11" t="s">
        <v>7</v>
      </c>
    </row>
    <row r="161" spans="1:4" ht="23.25" customHeight="1" x14ac:dyDescent="0.25">
      <c r="A161" s="1">
        <f t="shared" si="2"/>
        <v>154</v>
      </c>
      <c r="B161" s="10" t="s">
        <v>297</v>
      </c>
      <c r="C161" s="11">
        <v>4</v>
      </c>
      <c r="D161" s="11" t="s">
        <v>7</v>
      </c>
    </row>
    <row r="162" spans="1:4" ht="23.25" customHeight="1" x14ac:dyDescent="0.25">
      <c r="A162" s="1">
        <f t="shared" si="2"/>
        <v>155</v>
      </c>
      <c r="B162" s="10" t="s">
        <v>298</v>
      </c>
      <c r="C162" s="11">
        <v>4</v>
      </c>
      <c r="D162" s="11" t="s">
        <v>7</v>
      </c>
    </row>
    <row r="163" spans="1:4" ht="23.25" customHeight="1" x14ac:dyDescent="0.25">
      <c r="A163" s="1">
        <f t="shared" si="2"/>
        <v>156</v>
      </c>
      <c r="B163" s="10" t="s">
        <v>234</v>
      </c>
      <c r="C163" s="11">
        <v>4</v>
      </c>
      <c r="D163" s="11" t="s">
        <v>7</v>
      </c>
    </row>
    <row r="164" spans="1:4" ht="23.25" customHeight="1" x14ac:dyDescent="0.25">
      <c r="A164" s="1">
        <f t="shared" si="2"/>
        <v>157</v>
      </c>
      <c r="B164" s="10" t="s">
        <v>138</v>
      </c>
      <c r="C164" s="11">
        <f>56+6</f>
        <v>62</v>
      </c>
      <c r="D164" s="11" t="s">
        <v>7</v>
      </c>
    </row>
    <row r="165" spans="1:4" ht="23.25" customHeight="1" x14ac:dyDescent="0.25">
      <c r="A165" s="1">
        <f t="shared" si="2"/>
        <v>158</v>
      </c>
      <c r="B165" s="10" t="s">
        <v>299</v>
      </c>
      <c r="C165" s="11">
        <v>4</v>
      </c>
      <c r="D165" s="11" t="s">
        <v>7</v>
      </c>
    </row>
    <row r="166" spans="1:4" ht="23.25" customHeight="1" x14ac:dyDescent="0.25">
      <c r="A166" s="1">
        <f t="shared" si="2"/>
        <v>159</v>
      </c>
      <c r="B166" s="10" t="s">
        <v>48</v>
      </c>
      <c r="C166" s="11">
        <v>7</v>
      </c>
      <c r="D166" s="11" t="s">
        <v>49</v>
      </c>
    </row>
    <row r="167" spans="1:4" ht="23.25" customHeight="1" x14ac:dyDescent="0.25">
      <c r="A167" s="1">
        <f t="shared" si="2"/>
        <v>160</v>
      </c>
      <c r="B167" s="10" t="s">
        <v>482</v>
      </c>
      <c r="C167" s="11">
        <f>60+12</f>
        <v>72</v>
      </c>
      <c r="D167" s="11" t="s">
        <v>7</v>
      </c>
    </row>
    <row r="168" spans="1:4" ht="23.25" customHeight="1" x14ac:dyDescent="0.25">
      <c r="A168" s="1">
        <f t="shared" si="2"/>
        <v>161</v>
      </c>
      <c r="B168" s="10" t="s">
        <v>483</v>
      </c>
      <c r="C168" s="11">
        <f>24+50</f>
        <v>74</v>
      </c>
      <c r="D168" s="11" t="s">
        <v>7</v>
      </c>
    </row>
    <row r="169" spans="1:4" ht="23.25" customHeight="1" x14ac:dyDescent="0.25">
      <c r="A169" s="1">
        <f t="shared" si="2"/>
        <v>162</v>
      </c>
      <c r="B169" s="10" t="s">
        <v>484</v>
      </c>
      <c r="C169" s="11">
        <f>24+50</f>
        <v>74</v>
      </c>
      <c r="D169" s="11" t="s">
        <v>7</v>
      </c>
    </row>
    <row r="170" spans="1:4" ht="23.25" customHeight="1" x14ac:dyDescent="0.25">
      <c r="A170" s="1">
        <f t="shared" si="2"/>
        <v>163</v>
      </c>
      <c r="B170" s="10" t="s">
        <v>300</v>
      </c>
      <c r="C170" s="11">
        <v>4</v>
      </c>
      <c r="D170" s="11" t="s">
        <v>7</v>
      </c>
    </row>
    <row r="171" spans="1:4" ht="23.25" customHeight="1" x14ac:dyDescent="0.25">
      <c r="A171" s="1">
        <f t="shared" si="2"/>
        <v>164</v>
      </c>
      <c r="B171" s="10" t="s">
        <v>50</v>
      </c>
      <c r="C171" s="11">
        <v>3</v>
      </c>
      <c r="D171" s="11" t="s">
        <v>4</v>
      </c>
    </row>
    <row r="172" spans="1:4" ht="23.25" customHeight="1" x14ac:dyDescent="0.25">
      <c r="A172" s="1">
        <f t="shared" si="2"/>
        <v>165</v>
      </c>
      <c r="B172" s="10" t="s">
        <v>51</v>
      </c>
      <c r="C172" s="11">
        <v>16</v>
      </c>
      <c r="D172" s="11" t="s">
        <v>4</v>
      </c>
    </row>
    <row r="173" spans="1:4" ht="23.25" customHeight="1" x14ac:dyDescent="0.25">
      <c r="A173" s="1">
        <f t="shared" si="2"/>
        <v>166</v>
      </c>
      <c r="B173" s="10" t="s">
        <v>140</v>
      </c>
      <c r="C173" s="11">
        <v>6</v>
      </c>
      <c r="D173" s="11" t="s">
        <v>4</v>
      </c>
    </row>
    <row r="174" spans="1:4" ht="23.25" customHeight="1" x14ac:dyDescent="0.25">
      <c r="A174" s="1">
        <f t="shared" si="2"/>
        <v>167</v>
      </c>
      <c r="B174" s="10" t="s">
        <v>485</v>
      </c>
      <c r="C174" s="11">
        <v>526</v>
      </c>
      <c r="D174" s="11" t="s">
        <v>2</v>
      </c>
    </row>
    <row r="175" spans="1:4" ht="23.25" customHeight="1" x14ac:dyDescent="0.25">
      <c r="A175" s="1">
        <f t="shared" si="2"/>
        <v>168</v>
      </c>
      <c r="B175" s="10" t="s">
        <v>301</v>
      </c>
      <c r="C175" s="11">
        <v>8</v>
      </c>
      <c r="D175" s="11" t="s">
        <v>2</v>
      </c>
    </row>
    <row r="176" spans="1:4" ht="23.25" customHeight="1" x14ac:dyDescent="0.25">
      <c r="A176" s="1">
        <f t="shared" si="2"/>
        <v>169</v>
      </c>
      <c r="B176" s="10" t="s">
        <v>486</v>
      </c>
      <c r="C176" s="11">
        <v>28</v>
      </c>
      <c r="D176" s="11" t="s">
        <v>2</v>
      </c>
    </row>
    <row r="177" spans="1:4" ht="23.25" customHeight="1" x14ac:dyDescent="0.25">
      <c r="A177" s="1">
        <f t="shared" si="2"/>
        <v>170</v>
      </c>
      <c r="B177" s="10" t="s">
        <v>487</v>
      </c>
      <c r="C177" s="11">
        <v>115</v>
      </c>
      <c r="D177" s="11" t="s">
        <v>0</v>
      </c>
    </row>
    <row r="178" spans="1:4" ht="23.25" customHeight="1" x14ac:dyDescent="0.25">
      <c r="A178" s="1">
        <f t="shared" si="2"/>
        <v>171</v>
      </c>
      <c r="B178" s="10" t="s">
        <v>488</v>
      </c>
      <c r="C178" s="11">
        <v>100</v>
      </c>
      <c r="D178" s="11" t="s">
        <v>0</v>
      </c>
    </row>
    <row r="179" spans="1:4" ht="23.25" customHeight="1" x14ac:dyDescent="0.25">
      <c r="A179" s="1">
        <f t="shared" si="2"/>
        <v>172</v>
      </c>
      <c r="B179" s="10" t="s">
        <v>141</v>
      </c>
      <c r="C179" s="11">
        <v>2</v>
      </c>
      <c r="D179" s="11" t="s">
        <v>7</v>
      </c>
    </row>
    <row r="180" spans="1:4" ht="23.25" customHeight="1" x14ac:dyDescent="0.25">
      <c r="A180" s="1">
        <f t="shared" si="2"/>
        <v>173</v>
      </c>
      <c r="B180" s="10" t="s">
        <v>240</v>
      </c>
      <c r="C180" s="11">
        <v>12</v>
      </c>
      <c r="D180" s="11" t="s">
        <v>7</v>
      </c>
    </row>
    <row r="181" spans="1:4" ht="23.25" customHeight="1" x14ac:dyDescent="0.25">
      <c r="A181" s="1">
        <f t="shared" si="2"/>
        <v>174</v>
      </c>
      <c r="B181" s="10" t="s">
        <v>142</v>
      </c>
      <c r="C181" s="11">
        <v>14</v>
      </c>
      <c r="D181" s="11" t="s">
        <v>7</v>
      </c>
    </row>
    <row r="182" spans="1:4" ht="23.25" customHeight="1" x14ac:dyDescent="0.25">
      <c r="A182" s="1">
        <f t="shared" si="2"/>
        <v>175</v>
      </c>
      <c r="B182" s="10" t="s">
        <v>143</v>
      </c>
      <c r="C182" s="11">
        <v>2</v>
      </c>
      <c r="D182" s="11" t="s">
        <v>7</v>
      </c>
    </row>
    <row r="183" spans="1:4" ht="23.25" customHeight="1" x14ac:dyDescent="0.25">
      <c r="A183" s="1">
        <f t="shared" si="2"/>
        <v>176</v>
      </c>
      <c r="B183" s="10" t="s">
        <v>242</v>
      </c>
      <c r="C183" s="11">
        <v>10</v>
      </c>
      <c r="D183" s="11" t="s">
        <v>7</v>
      </c>
    </row>
    <row r="184" spans="1:4" ht="23.25" customHeight="1" x14ac:dyDescent="0.25">
      <c r="A184" s="1">
        <f t="shared" si="2"/>
        <v>177</v>
      </c>
      <c r="B184" s="10" t="s">
        <v>144</v>
      </c>
      <c r="C184" s="11">
        <v>2</v>
      </c>
      <c r="D184" s="11" t="s">
        <v>7</v>
      </c>
    </row>
    <row r="185" spans="1:4" ht="23.25" customHeight="1" x14ac:dyDescent="0.25">
      <c r="A185" s="1">
        <f t="shared" si="2"/>
        <v>178</v>
      </c>
      <c r="B185" s="10" t="s">
        <v>244</v>
      </c>
      <c r="C185" s="11">
        <v>10</v>
      </c>
      <c r="D185" s="11" t="s">
        <v>7</v>
      </c>
    </row>
    <row r="186" spans="1:4" ht="23.25" customHeight="1" x14ac:dyDescent="0.25">
      <c r="A186" s="1">
        <f t="shared" si="2"/>
        <v>179</v>
      </c>
      <c r="B186" s="10" t="s">
        <v>245</v>
      </c>
      <c r="C186" s="11">
        <v>1</v>
      </c>
      <c r="D186" s="11" t="s">
        <v>7</v>
      </c>
    </row>
    <row r="187" spans="1:4" ht="23.25" customHeight="1" x14ac:dyDescent="0.25">
      <c r="A187" s="1">
        <f t="shared" si="2"/>
        <v>180</v>
      </c>
      <c r="B187" s="10" t="s">
        <v>246</v>
      </c>
      <c r="C187" s="11">
        <v>2</v>
      </c>
      <c r="D187" s="11" t="s">
        <v>7</v>
      </c>
    </row>
    <row r="188" spans="1:4" ht="23.25" customHeight="1" x14ac:dyDescent="0.25">
      <c r="A188" s="1">
        <f t="shared" si="2"/>
        <v>181</v>
      </c>
      <c r="B188" s="10" t="s">
        <v>247</v>
      </c>
      <c r="C188" s="11">
        <v>2</v>
      </c>
      <c r="D188" s="11" t="s">
        <v>7</v>
      </c>
    </row>
    <row r="189" spans="1:4" ht="23.25" customHeight="1" x14ac:dyDescent="0.25">
      <c r="A189" s="1">
        <f t="shared" si="2"/>
        <v>182</v>
      </c>
      <c r="B189" s="10" t="s">
        <v>248</v>
      </c>
      <c r="C189" s="11">
        <v>8</v>
      </c>
      <c r="D189" s="11" t="s">
        <v>7</v>
      </c>
    </row>
    <row r="190" spans="1:4" ht="23.25" customHeight="1" x14ac:dyDescent="0.25">
      <c r="A190" s="1">
        <f t="shared" si="2"/>
        <v>183</v>
      </c>
      <c r="B190" s="10" t="s">
        <v>249</v>
      </c>
      <c r="C190" s="11">
        <v>1</v>
      </c>
      <c r="D190" s="11" t="s">
        <v>7</v>
      </c>
    </row>
    <row r="191" spans="1:4" ht="23.25" customHeight="1" x14ac:dyDescent="0.25">
      <c r="A191" s="1">
        <f t="shared" si="2"/>
        <v>184</v>
      </c>
      <c r="B191" s="10" t="s">
        <v>250</v>
      </c>
      <c r="C191" s="11">
        <v>6</v>
      </c>
      <c r="D191" s="11" t="s">
        <v>7</v>
      </c>
    </row>
    <row r="192" spans="1:4" ht="23.25" customHeight="1" x14ac:dyDescent="0.25">
      <c r="A192" s="1">
        <f t="shared" si="2"/>
        <v>185</v>
      </c>
      <c r="B192" s="10" t="s">
        <v>489</v>
      </c>
      <c r="C192" s="11">
        <v>10</v>
      </c>
      <c r="D192" s="11" t="s">
        <v>15</v>
      </c>
    </row>
    <row r="193" spans="1:4" ht="23.25" customHeight="1" x14ac:dyDescent="0.25">
      <c r="A193" s="1">
        <f t="shared" si="2"/>
        <v>186</v>
      </c>
      <c r="B193" s="10" t="s">
        <v>490</v>
      </c>
      <c r="C193" s="11">
        <v>4</v>
      </c>
      <c r="D193" s="11" t="s">
        <v>4</v>
      </c>
    </row>
    <row r="194" spans="1:4" ht="23.25" customHeight="1" x14ac:dyDescent="0.25">
      <c r="A194" s="1">
        <f t="shared" si="2"/>
        <v>187</v>
      </c>
      <c r="B194" s="10" t="s">
        <v>145</v>
      </c>
      <c r="C194" s="11">
        <v>15</v>
      </c>
      <c r="D194" s="11" t="s">
        <v>61</v>
      </c>
    </row>
    <row r="195" spans="1:4" ht="23.25" customHeight="1" x14ac:dyDescent="0.25">
      <c r="A195" s="1">
        <f t="shared" si="2"/>
        <v>188</v>
      </c>
      <c r="B195" s="10" t="s">
        <v>302</v>
      </c>
      <c r="C195" s="11">
        <v>150</v>
      </c>
      <c r="D195" s="11" t="s">
        <v>7</v>
      </c>
    </row>
    <row r="196" spans="1:4" ht="23.25" customHeight="1" x14ac:dyDescent="0.25">
      <c r="A196" s="1">
        <f t="shared" si="2"/>
        <v>189</v>
      </c>
      <c r="B196" s="10" t="s">
        <v>53</v>
      </c>
      <c r="C196" s="11">
        <v>675</v>
      </c>
      <c r="D196" s="11" t="s">
        <v>7</v>
      </c>
    </row>
    <row r="197" spans="1:4" ht="23.25" customHeight="1" x14ac:dyDescent="0.25">
      <c r="A197" s="1">
        <f t="shared" si="2"/>
        <v>190</v>
      </c>
      <c r="B197" s="10" t="s">
        <v>147</v>
      </c>
      <c r="C197" s="11">
        <v>50</v>
      </c>
      <c r="D197" s="11" t="s">
        <v>126</v>
      </c>
    </row>
    <row r="198" spans="1:4" ht="23.25" customHeight="1" x14ac:dyDescent="0.25">
      <c r="A198" s="1">
        <f t="shared" si="2"/>
        <v>191</v>
      </c>
      <c r="B198" s="10" t="s">
        <v>148</v>
      </c>
      <c r="C198" s="11">
        <v>9</v>
      </c>
      <c r="D198" s="11" t="s">
        <v>0</v>
      </c>
    </row>
    <row r="199" spans="1:4" ht="33.75" customHeight="1" x14ac:dyDescent="0.25">
      <c r="A199" s="1">
        <f t="shared" si="2"/>
        <v>192</v>
      </c>
      <c r="B199" s="12" t="s">
        <v>149</v>
      </c>
      <c r="C199" s="11">
        <v>9</v>
      </c>
      <c r="D199" s="11" t="s">
        <v>0</v>
      </c>
    </row>
    <row r="200" spans="1:4" ht="23.25" customHeight="1" x14ac:dyDescent="0.25">
      <c r="A200" s="1">
        <f t="shared" si="2"/>
        <v>193</v>
      </c>
      <c r="B200" s="10" t="s">
        <v>93</v>
      </c>
      <c r="C200" s="11">
        <v>33</v>
      </c>
      <c r="D200" s="11" t="s">
        <v>276</v>
      </c>
    </row>
    <row r="201" spans="1:4" ht="23.25" customHeight="1" x14ac:dyDescent="0.25">
      <c r="A201" s="1">
        <f t="shared" si="2"/>
        <v>194</v>
      </c>
      <c r="B201" s="10" t="s">
        <v>94</v>
      </c>
      <c r="C201" s="11">
        <v>16</v>
      </c>
      <c r="D201" s="11" t="s">
        <v>7</v>
      </c>
    </row>
    <row r="202" spans="1:4" ht="23.25" customHeight="1" x14ac:dyDescent="0.25">
      <c r="A202" s="1">
        <f t="shared" ref="A202:A227" si="3">1+A201</f>
        <v>195</v>
      </c>
      <c r="B202" s="10" t="s">
        <v>57</v>
      </c>
      <c r="C202" s="11">
        <v>3</v>
      </c>
      <c r="D202" s="11" t="s">
        <v>14</v>
      </c>
    </row>
    <row r="203" spans="1:4" ht="23.25" customHeight="1" x14ac:dyDescent="0.25">
      <c r="A203" s="1">
        <f t="shared" si="3"/>
        <v>196</v>
      </c>
      <c r="B203" s="10" t="s">
        <v>58</v>
      </c>
      <c r="C203" s="11">
        <v>1720</v>
      </c>
      <c r="D203" s="11" t="s">
        <v>7</v>
      </c>
    </row>
    <row r="204" spans="1:4" ht="23.25" customHeight="1" x14ac:dyDescent="0.25">
      <c r="A204" s="1">
        <f t="shared" si="3"/>
        <v>197</v>
      </c>
      <c r="B204" s="10" t="s">
        <v>303</v>
      </c>
      <c r="C204" s="11">
        <v>50</v>
      </c>
      <c r="D204" s="11" t="s">
        <v>7</v>
      </c>
    </row>
    <row r="205" spans="1:4" ht="23.25" customHeight="1" x14ac:dyDescent="0.25">
      <c r="A205" s="1">
        <f t="shared" si="3"/>
        <v>198</v>
      </c>
      <c r="B205" s="10" t="s">
        <v>150</v>
      </c>
      <c r="C205" s="11">
        <v>260</v>
      </c>
      <c r="D205" s="11" t="s">
        <v>7</v>
      </c>
    </row>
    <row r="206" spans="1:4" ht="23.25" customHeight="1" x14ac:dyDescent="0.25">
      <c r="A206" s="1">
        <f t="shared" si="3"/>
        <v>199</v>
      </c>
      <c r="B206" s="10" t="s">
        <v>96</v>
      </c>
      <c r="C206" s="11">
        <v>52</v>
      </c>
      <c r="D206" s="11" t="s">
        <v>7</v>
      </c>
    </row>
    <row r="207" spans="1:4" ht="23.25" customHeight="1" x14ac:dyDescent="0.25">
      <c r="A207" s="1">
        <f t="shared" si="3"/>
        <v>200</v>
      </c>
      <c r="B207" s="12" t="s">
        <v>491</v>
      </c>
      <c r="C207" s="11">
        <v>60</v>
      </c>
      <c r="D207" s="11" t="s">
        <v>7</v>
      </c>
    </row>
    <row r="208" spans="1:4" ht="30.75" customHeight="1" x14ac:dyDescent="0.25">
      <c r="A208" s="1">
        <f t="shared" si="3"/>
        <v>201</v>
      </c>
      <c r="B208" s="12" t="s">
        <v>492</v>
      </c>
      <c r="C208" s="11">
        <v>28</v>
      </c>
      <c r="D208" s="11" t="s">
        <v>0</v>
      </c>
    </row>
    <row r="209" spans="1:4" ht="30.75" customHeight="1" x14ac:dyDescent="0.25">
      <c r="A209" s="1">
        <f t="shared" si="3"/>
        <v>202</v>
      </c>
      <c r="B209" s="12" t="s">
        <v>493</v>
      </c>
      <c r="C209" s="11">
        <v>596</v>
      </c>
      <c r="D209" s="11" t="s">
        <v>0</v>
      </c>
    </row>
    <row r="210" spans="1:4" ht="23.25" customHeight="1" x14ac:dyDescent="0.25">
      <c r="A210" s="1">
        <f t="shared" si="3"/>
        <v>203</v>
      </c>
      <c r="B210" s="12" t="s">
        <v>151</v>
      </c>
      <c r="C210" s="11">
        <v>7</v>
      </c>
      <c r="D210" s="11" t="s">
        <v>0</v>
      </c>
    </row>
    <row r="211" spans="1:4" ht="23.25" customHeight="1" x14ac:dyDescent="0.25">
      <c r="A211" s="1">
        <f t="shared" si="3"/>
        <v>204</v>
      </c>
      <c r="B211" s="12" t="s">
        <v>152</v>
      </c>
      <c r="C211" s="11">
        <v>4</v>
      </c>
      <c r="D211" s="11" t="s">
        <v>0</v>
      </c>
    </row>
    <row r="212" spans="1:4" ht="23.25" customHeight="1" x14ac:dyDescent="0.25">
      <c r="A212" s="1">
        <f t="shared" si="3"/>
        <v>205</v>
      </c>
      <c r="B212" s="10" t="s">
        <v>267</v>
      </c>
      <c r="C212" s="11">
        <v>4</v>
      </c>
      <c r="D212" s="11" t="s">
        <v>7</v>
      </c>
    </row>
    <row r="213" spans="1:4" ht="23.25" customHeight="1" x14ac:dyDescent="0.25">
      <c r="A213" s="1">
        <f t="shared" si="3"/>
        <v>206</v>
      </c>
      <c r="B213" s="10" t="s">
        <v>494</v>
      </c>
      <c r="C213" s="11">
        <v>24</v>
      </c>
      <c r="D213" s="11" t="s">
        <v>0</v>
      </c>
    </row>
    <row r="214" spans="1:4" ht="23.25" customHeight="1" x14ac:dyDescent="0.25">
      <c r="A214" s="1">
        <f t="shared" si="3"/>
        <v>207</v>
      </c>
      <c r="B214" s="10" t="s">
        <v>495</v>
      </c>
      <c r="C214" s="11">
        <v>15</v>
      </c>
      <c r="D214" s="11" t="s">
        <v>7</v>
      </c>
    </row>
    <row r="215" spans="1:4" ht="23.25" customHeight="1" x14ac:dyDescent="0.25">
      <c r="A215" s="1">
        <f t="shared" si="3"/>
        <v>208</v>
      </c>
      <c r="B215" s="10" t="s">
        <v>304</v>
      </c>
      <c r="C215" s="11">
        <v>14</v>
      </c>
      <c r="D215" s="11" t="s">
        <v>0</v>
      </c>
    </row>
    <row r="216" spans="1:4" ht="23.25" customHeight="1" x14ac:dyDescent="0.25">
      <c r="A216" s="1">
        <f t="shared" si="3"/>
        <v>209</v>
      </c>
      <c r="B216" s="10" t="s">
        <v>496</v>
      </c>
      <c r="C216" s="11">
        <v>10</v>
      </c>
      <c r="D216" s="11" t="s">
        <v>4</v>
      </c>
    </row>
    <row r="217" spans="1:4" ht="23.25" customHeight="1" x14ac:dyDescent="0.25">
      <c r="A217" s="1">
        <f t="shared" si="3"/>
        <v>210</v>
      </c>
      <c r="B217" s="10" t="s">
        <v>63</v>
      </c>
      <c r="C217" s="11">
        <v>24</v>
      </c>
      <c r="D217" s="11" t="s">
        <v>4</v>
      </c>
    </row>
    <row r="218" spans="1:4" ht="23.25" customHeight="1" x14ac:dyDescent="0.25">
      <c r="A218" s="1">
        <f t="shared" si="3"/>
        <v>211</v>
      </c>
      <c r="B218" s="10" t="s">
        <v>497</v>
      </c>
      <c r="C218" s="11">
        <v>1108</v>
      </c>
      <c r="D218" s="11" t="s">
        <v>7</v>
      </c>
    </row>
    <row r="219" spans="1:4" ht="33" customHeight="1" x14ac:dyDescent="0.25">
      <c r="A219" s="1">
        <f t="shared" si="3"/>
        <v>212</v>
      </c>
      <c r="B219" s="12" t="s">
        <v>308</v>
      </c>
      <c r="C219" s="11">
        <v>1</v>
      </c>
      <c r="D219" s="11" t="s">
        <v>14</v>
      </c>
    </row>
    <row r="220" spans="1:4" ht="33" customHeight="1" x14ac:dyDescent="0.25">
      <c r="A220" s="1">
        <f t="shared" si="3"/>
        <v>213</v>
      </c>
      <c r="B220" s="12" t="s">
        <v>309</v>
      </c>
      <c r="C220" s="11">
        <v>1</v>
      </c>
      <c r="D220" s="11" t="s">
        <v>14</v>
      </c>
    </row>
    <row r="221" spans="1:4" ht="33" customHeight="1" x14ac:dyDescent="0.25">
      <c r="A221" s="1">
        <f t="shared" si="3"/>
        <v>214</v>
      </c>
      <c r="B221" s="12" t="s">
        <v>310</v>
      </c>
      <c r="C221" s="11">
        <v>2</v>
      </c>
      <c r="D221" s="11" t="s">
        <v>41</v>
      </c>
    </row>
    <row r="222" spans="1:4" ht="33" customHeight="1" x14ac:dyDescent="0.25">
      <c r="A222" s="1">
        <f t="shared" si="3"/>
        <v>215</v>
      </c>
      <c r="B222" s="12" t="s">
        <v>311</v>
      </c>
      <c r="C222" s="11">
        <v>2</v>
      </c>
      <c r="D222" s="11" t="s">
        <v>41</v>
      </c>
    </row>
    <row r="223" spans="1:4" ht="23.25" customHeight="1" x14ac:dyDescent="0.25">
      <c r="A223" s="1">
        <f t="shared" si="3"/>
        <v>216</v>
      </c>
      <c r="B223" s="10" t="s">
        <v>312</v>
      </c>
      <c r="C223" s="11">
        <v>1</v>
      </c>
      <c r="D223" s="11" t="s">
        <v>101</v>
      </c>
    </row>
    <row r="224" spans="1:4" ht="23.25" customHeight="1" x14ac:dyDescent="0.25">
      <c r="A224" s="1">
        <f t="shared" si="3"/>
        <v>217</v>
      </c>
      <c r="B224" s="10" t="s">
        <v>498</v>
      </c>
      <c r="C224" s="11">
        <v>4</v>
      </c>
      <c r="D224" s="11" t="s">
        <v>7</v>
      </c>
    </row>
    <row r="225" spans="1:5" ht="23.25" customHeight="1" x14ac:dyDescent="0.25">
      <c r="A225" s="1">
        <f t="shared" si="3"/>
        <v>218</v>
      </c>
      <c r="B225" s="10" t="s">
        <v>272</v>
      </c>
      <c r="C225" s="11">
        <v>2</v>
      </c>
      <c r="D225" s="11" t="s">
        <v>5</v>
      </c>
    </row>
    <row r="226" spans="1:5" ht="23.25" customHeight="1" x14ac:dyDescent="0.25">
      <c r="A226" s="1">
        <f t="shared" si="3"/>
        <v>219</v>
      </c>
      <c r="B226" s="10" t="s">
        <v>305</v>
      </c>
      <c r="C226" s="11">
        <v>1</v>
      </c>
      <c r="D226" s="11" t="s">
        <v>5</v>
      </c>
    </row>
    <row r="227" spans="1:5" ht="23.25" customHeight="1" x14ac:dyDescent="0.25">
      <c r="A227" s="1">
        <f t="shared" si="3"/>
        <v>220</v>
      </c>
      <c r="B227" s="10" t="s">
        <v>65</v>
      </c>
      <c r="C227" s="11">
        <v>7</v>
      </c>
      <c r="D227" s="11" t="s">
        <v>4</v>
      </c>
    </row>
    <row r="228" spans="1:5" x14ac:dyDescent="0.2">
      <c r="C228" s="1"/>
      <c r="D228" s="1"/>
      <c r="E228" s="1"/>
    </row>
    <row r="229" spans="1:5" x14ac:dyDescent="0.2">
      <c r="C229" s="1"/>
      <c r="D229" s="1"/>
      <c r="E229" s="1"/>
    </row>
    <row r="230" spans="1:5" x14ac:dyDescent="0.2">
      <c r="C230" s="1"/>
      <c r="D230" s="1"/>
      <c r="E230" s="1"/>
    </row>
  </sheetData>
  <mergeCells count="1">
    <mergeCell ref="H18:L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J143"/>
  <sheetViews>
    <sheetView zoomScale="80" zoomScaleNormal="80" workbookViewId="0">
      <selection activeCell="F19" sqref="F19"/>
    </sheetView>
  </sheetViews>
  <sheetFormatPr defaultRowHeight="12.75" x14ac:dyDescent="0.2"/>
  <cols>
    <col min="1" max="1" width="9.140625" style="1"/>
    <col min="2" max="2" width="88.5703125" style="1" customWidth="1"/>
    <col min="3" max="5" width="9.140625" style="2"/>
    <col min="6" max="6" width="74.140625" style="1" customWidth="1"/>
    <col min="7" max="16384" width="9.140625" style="1"/>
  </cols>
  <sheetData>
    <row r="2" spans="1:4" x14ac:dyDescent="0.2">
      <c r="A2" s="4" t="s">
        <v>548</v>
      </c>
      <c r="B2" s="8">
        <v>42709</v>
      </c>
    </row>
    <row r="4" spans="1:4" ht="18.75" x14ac:dyDescent="0.3">
      <c r="A4" s="6" t="s">
        <v>550</v>
      </c>
      <c r="B4" s="7" t="s">
        <v>556</v>
      </c>
    </row>
    <row r="5" spans="1:4" x14ac:dyDescent="0.2">
      <c r="A5" s="31" t="s">
        <v>549</v>
      </c>
      <c r="B5" s="4" t="s">
        <v>572</v>
      </c>
    </row>
    <row r="6" spans="1:4" x14ac:dyDescent="0.2">
      <c r="A6" s="31"/>
      <c r="B6" s="4" t="s">
        <v>571</v>
      </c>
    </row>
    <row r="7" spans="1:4" x14ac:dyDescent="0.2">
      <c r="A7" s="31"/>
      <c r="B7" s="4" t="s">
        <v>573</v>
      </c>
    </row>
    <row r="8" spans="1:4" x14ac:dyDescent="0.2">
      <c r="A8" s="3" t="s">
        <v>552</v>
      </c>
      <c r="B8" s="3" t="s">
        <v>553</v>
      </c>
    </row>
    <row r="9" spans="1:4" x14ac:dyDescent="0.2">
      <c r="B9" s="5" t="s">
        <v>554</v>
      </c>
    </row>
    <row r="11" spans="1:4" ht="32.25" customHeight="1" x14ac:dyDescent="0.25">
      <c r="A11" s="1">
        <v>1</v>
      </c>
      <c r="B11" s="12" t="s">
        <v>390</v>
      </c>
      <c r="C11" s="11">
        <v>2065</v>
      </c>
      <c r="D11" s="11" t="s">
        <v>0</v>
      </c>
    </row>
    <row r="12" spans="1:4" ht="32.25" customHeight="1" x14ac:dyDescent="0.25">
      <c r="A12" s="1">
        <f>1+A11</f>
        <v>2</v>
      </c>
      <c r="B12" s="12" t="s">
        <v>391</v>
      </c>
      <c r="C12" s="11">
        <v>1410</v>
      </c>
      <c r="D12" s="11" t="s">
        <v>0</v>
      </c>
    </row>
    <row r="13" spans="1:4" ht="32.25" customHeight="1" x14ac:dyDescent="0.25">
      <c r="A13" s="1">
        <f t="shared" ref="A13:A76" si="0">1+A12</f>
        <v>3</v>
      </c>
      <c r="B13" s="12" t="s">
        <v>392</v>
      </c>
      <c r="C13" s="11">
        <v>14</v>
      </c>
      <c r="D13" s="11" t="s">
        <v>7</v>
      </c>
    </row>
    <row r="14" spans="1:4" ht="23.25" customHeight="1" x14ac:dyDescent="0.25">
      <c r="A14" s="1">
        <f t="shared" si="0"/>
        <v>4</v>
      </c>
      <c r="B14" s="10" t="s">
        <v>157</v>
      </c>
      <c r="C14" s="11">
        <v>30</v>
      </c>
      <c r="D14" s="11" t="s">
        <v>0</v>
      </c>
    </row>
    <row r="15" spans="1:4" ht="23.25" customHeight="1" x14ac:dyDescent="0.25">
      <c r="A15" s="1">
        <f t="shared" si="0"/>
        <v>5</v>
      </c>
      <c r="B15" s="10" t="s">
        <v>159</v>
      </c>
      <c r="C15" s="11">
        <v>5</v>
      </c>
      <c r="D15" s="11" t="s">
        <v>100</v>
      </c>
    </row>
    <row r="16" spans="1:4" ht="23.25" customHeight="1" x14ac:dyDescent="0.25">
      <c r="A16" s="1">
        <f t="shared" si="0"/>
        <v>6</v>
      </c>
      <c r="B16" s="10" t="s">
        <v>393</v>
      </c>
      <c r="C16" s="11">
        <v>44</v>
      </c>
      <c r="D16" s="11" t="s">
        <v>0</v>
      </c>
    </row>
    <row r="17" spans="1:10" ht="23.25" customHeight="1" x14ac:dyDescent="0.25">
      <c r="A17" s="1">
        <f t="shared" si="0"/>
        <v>7</v>
      </c>
      <c r="B17" s="10" t="s">
        <v>165</v>
      </c>
      <c r="C17" s="11">
        <v>20</v>
      </c>
      <c r="D17" s="11" t="s">
        <v>4</v>
      </c>
    </row>
    <row r="18" spans="1:10" ht="23.25" customHeight="1" x14ac:dyDescent="0.25">
      <c r="A18" s="1">
        <f t="shared" si="0"/>
        <v>8</v>
      </c>
      <c r="B18" s="10" t="s">
        <v>394</v>
      </c>
      <c r="C18" s="11">
        <v>8</v>
      </c>
      <c r="D18" s="11" t="s">
        <v>7</v>
      </c>
    </row>
    <row r="19" spans="1:10" ht="23.25" customHeight="1" x14ac:dyDescent="0.4">
      <c r="A19" s="1">
        <f t="shared" si="0"/>
        <v>9</v>
      </c>
      <c r="B19" s="10" t="s">
        <v>3</v>
      </c>
      <c r="C19" s="11">
        <v>2</v>
      </c>
      <c r="D19" s="11" t="s">
        <v>4</v>
      </c>
      <c r="F19" s="16" t="s">
        <v>562</v>
      </c>
      <c r="G19" s="16"/>
      <c r="H19" s="16"/>
      <c r="I19" s="16"/>
      <c r="J19" s="16"/>
    </row>
    <row r="20" spans="1:10" ht="23.25" customHeight="1" x14ac:dyDescent="0.25">
      <c r="A20" s="1">
        <f t="shared" si="0"/>
        <v>10</v>
      </c>
      <c r="B20" s="10" t="s">
        <v>395</v>
      </c>
      <c r="C20" s="11">
        <v>80</v>
      </c>
      <c r="D20" s="11" t="s">
        <v>7</v>
      </c>
    </row>
    <row r="21" spans="1:10" ht="23.25" customHeight="1" x14ac:dyDescent="0.25">
      <c r="A21" s="1">
        <f t="shared" si="0"/>
        <v>11</v>
      </c>
      <c r="B21" s="10" t="s">
        <v>396</v>
      </c>
      <c r="C21" s="11">
        <v>10</v>
      </c>
      <c r="D21" s="11" t="s">
        <v>7</v>
      </c>
    </row>
    <row r="22" spans="1:10" ht="23.25" customHeight="1" x14ac:dyDescent="0.25">
      <c r="A22" s="1">
        <f t="shared" si="0"/>
        <v>12</v>
      </c>
      <c r="B22" s="10" t="s">
        <v>66</v>
      </c>
      <c r="C22" s="11">
        <v>2</v>
      </c>
      <c r="D22" s="11" t="s">
        <v>4</v>
      </c>
    </row>
    <row r="23" spans="1:10" ht="23.25" customHeight="1" x14ac:dyDescent="0.25">
      <c r="A23" s="1">
        <f t="shared" si="0"/>
        <v>13</v>
      </c>
      <c r="B23" s="10" t="s">
        <v>397</v>
      </c>
      <c r="C23" s="11">
        <v>10</v>
      </c>
      <c r="D23" s="11" t="s">
        <v>98</v>
      </c>
    </row>
    <row r="24" spans="1:10" ht="23.25" customHeight="1" x14ac:dyDescent="0.25">
      <c r="A24" s="1">
        <f t="shared" si="0"/>
        <v>14</v>
      </c>
      <c r="B24" s="10" t="s">
        <v>67</v>
      </c>
      <c r="C24" s="11">
        <f>1022+3033</f>
        <v>4055</v>
      </c>
      <c r="D24" s="11" t="s">
        <v>2</v>
      </c>
    </row>
    <row r="25" spans="1:10" ht="23.25" customHeight="1" x14ac:dyDescent="0.25">
      <c r="A25" s="1">
        <f t="shared" si="0"/>
        <v>15</v>
      </c>
      <c r="B25" s="10" t="s">
        <v>68</v>
      </c>
      <c r="C25" s="11">
        <v>435</v>
      </c>
      <c r="D25" s="11" t="s">
        <v>2</v>
      </c>
    </row>
    <row r="26" spans="1:10" ht="23.25" customHeight="1" x14ac:dyDescent="0.25">
      <c r="A26" s="1">
        <f t="shared" si="0"/>
        <v>16</v>
      </c>
      <c r="B26" s="10" t="s">
        <v>8</v>
      </c>
      <c r="C26" s="11">
        <v>9</v>
      </c>
      <c r="D26" s="11" t="s">
        <v>4</v>
      </c>
    </row>
    <row r="27" spans="1:10" ht="23.25" customHeight="1" x14ac:dyDescent="0.25">
      <c r="A27" s="1">
        <f t="shared" si="0"/>
        <v>17</v>
      </c>
      <c r="B27" s="10" t="s">
        <v>153</v>
      </c>
      <c r="C27" s="11">
        <v>3</v>
      </c>
      <c r="D27" s="11" t="s">
        <v>4</v>
      </c>
    </row>
    <row r="28" spans="1:10" ht="34.5" customHeight="1" x14ac:dyDescent="0.25">
      <c r="A28" s="1">
        <f t="shared" si="0"/>
        <v>18</v>
      </c>
      <c r="B28" s="12" t="s">
        <v>398</v>
      </c>
      <c r="C28" s="11">
        <f>10+40</f>
        <v>50</v>
      </c>
      <c r="D28" s="11" t="s">
        <v>7</v>
      </c>
    </row>
    <row r="29" spans="1:10" ht="34.5" customHeight="1" x14ac:dyDescent="0.25">
      <c r="A29" s="1">
        <f t="shared" si="0"/>
        <v>19</v>
      </c>
      <c r="B29" s="12" t="s">
        <v>399</v>
      </c>
      <c r="C29" s="11">
        <v>100</v>
      </c>
      <c r="D29" s="11" t="s">
        <v>7</v>
      </c>
    </row>
    <row r="30" spans="1:10" ht="34.5" customHeight="1" x14ac:dyDescent="0.25">
      <c r="A30" s="1">
        <f t="shared" si="0"/>
        <v>20</v>
      </c>
      <c r="B30" s="12" t="s">
        <v>400</v>
      </c>
      <c r="C30" s="11">
        <v>48</v>
      </c>
      <c r="D30" s="11" t="s">
        <v>7</v>
      </c>
    </row>
    <row r="31" spans="1:10" ht="34.5" customHeight="1" x14ac:dyDescent="0.25">
      <c r="A31" s="1">
        <f t="shared" si="0"/>
        <v>21</v>
      </c>
      <c r="B31" s="12" t="s">
        <v>401</v>
      </c>
      <c r="C31" s="11">
        <v>46</v>
      </c>
      <c r="D31" s="11" t="s">
        <v>7</v>
      </c>
    </row>
    <row r="32" spans="1:10" ht="34.5" customHeight="1" x14ac:dyDescent="0.25">
      <c r="A32" s="1">
        <f t="shared" si="0"/>
        <v>22</v>
      </c>
      <c r="B32" s="12" t="s">
        <v>402</v>
      </c>
      <c r="C32" s="11">
        <v>80</v>
      </c>
      <c r="D32" s="11" t="s">
        <v>7</v>
      </c>
    </row>
    <row r="33" spans="1:4" ht="34.5" customHeight="1" x14ac:dyDescent="0.25">
      <c r="A33" s="1">
        <f t="shared" si="0"/>
        <v>23</v>
      </c>
      <c r="B33" s="12" t="s">
        <v>403</v>
      </c>
      <c r="C33" s="11">
        <v>36</v>
      </c>
      <c r="D33" s="11" t="s">
        <v>7</v>
      </c>
    </row>
    <row r="34" spans="1:4" ht="23.25" customHeight="1" x14ac:dyDescent="0.25">
      <c r="A34" s="1">
        <f t="shared" si="0"/>
        <v>24</v>
      </c>
      <c r="B34" s="10" t="s">
        <v>176</v>
      </c>
      <c r="C34" s="11">
        <v>10</v>
      </c>
      <c r="D34" s="11" t="s">
        <v>7</v>
      </c>
    </row>
    <row r="35" spans="1:4" ht="23.25" customHeight="1" x14ac:dyDescent="0.25">
      <c r="A35" s="1">
        <f t="shared" si="0"/>
        <v>25</v>
      </c>
      <c r="B35" s="10" t="s">
        <v>105</v>
      </c>
      <c r="C35" s="11">
        <v>30</v>
      </c>
      <c r="D35" s="11" t="s">
        <v>7</v>
      </c>
    </row>
    <row r="36" spans="1:4" ht="23.25" customHeight="1" x14ac:dyDescent="0.25">
      <c r="A36" s="1">
        <f t="shared" si="0"/>
        <v>26</v>
      </c>
      <c r="B36" s="10" t="s">
        <v>13</v>
      </c>
      <c r="C36" s="11">
        <v>18</v>
      </c>
      <c r="D36" s="11" t="s">
        <v>7</v>
      </c>
    </row>
    <row r="37" spans="1:4" ht="23.25" customHeight="1" x14ac:dyDescent="0.25">
      <c r="A37" s="1">
        <f t="shared" si="0"/>
        <v>27</v>
      </c>
      <c r="B37" s="10" t="s">
        <v>404</v>
      </c>
      <c r="C37" s="11">
        <v>354</v>
      </c>
      <c r="D37" s="11" t="s">
        <v>7</v>
      </c>
    </row>
    <row r="38" spans="1:4" ht="23.25" customHeight="1" x14ac:dyDescent="0.25">
      <c r="A38" s="1">
        <f t="shared" si="0"/>
        <v>28</v>
      </c>
      <c r="B38" s="10" t="s">
        <v>405</v>
      </c>
      <c r="C38" s="11">
        <v>100</v>
      </c>
      <c r="D38" s="11" t="s">
        <v>7</v>
      </c>
    </row>
    <row r="39" spans="1:4" ht="23.25" customHeight="1" x14ac:dyDescent="0.25">
      <c r="A39" s="1">
        <f t="shared" si="0"/>
        <v>29</v>
      </c>
      <c r="B39" s="10" t="s">
        <v>406</v>
      </c>
      <c r="C39" s="11">
        <v>12</v>
      </c>
      <c r="D39" s="11" t="s">
        <v>7</v>
      </c>
    </row>
    <row r="40" spans="1:4" ht="23.25" customHeight="1" x14ac:dyDescent="0.25">
      <c r="A40" s="1">
        <f t="shared" si="0"/>
        <v>30</v>
      </c>
      <c r="B40" s="10" t="s">
        <v>108</v>
      </c>
      <c r="C40" s="11">
        <v>24</v>
      </c>
      <c r="D40" s="11" t="s">
        <v>7</v>
      </c>
    </row>
    <row r="41" spans="1:4" ht="23.25" customHeight="1" x14ac:dyDescent="0.25">
      <c r="A41" s="1">
        <f t="shared" si="0"/>
        <v>31</v>
      </c>
      <c r="B41" s="10" t="s">
        <v>407</v>
      </c>
      <c r="C41" s="11">
        <f>200+410</f>
        <v>610</v>
      </c>
      <c r="D41" s="11" t="s">
        <v>61</v>
      </c>
    </row>
    <row r="42" spans="1:4" ht="23.25" customHeight="1" x14ac:dyDescent="0.25">
      <c r="A42" s="1">
        <f t="shared" si="0"/>
        <v>32</v>
      </c>
      <c r="B42" s="10" t="s">
        <v>408</v>
      </c>
      <c r="C42" s="11">
        <v>26</v>
      </c>
      <c r="D42" s="11" t="s">
        <v>0</v>
      </c>
    </row>
    <row r="43" spans="1:4" ht="23.25" customHeight="1" x14ac:dyDescent="0.25">
      <c r="A43" s="1">
        <f t="shared" si="0"/>
        <v>33</v>
      </c>
      <c r="B43" s="10" t="s">
        <v>409</v>
      </c>
      <c r="C43" s="11">
        <v>33</v>
      </c>
      <c r="D43" s="11" t="s">
        <v>0</v>
      </c>
    </row>
    <row r="44" spans="1:4" ht="33" customHeight="1" x14ac:dyDescent="0.25">
      <c r="A44" s="1">
        <f t="shared" si="0"/>
        <v>34</v>
      </c>
      <c r="B44" s="12" t="s">
        <v>20</v>
      </c>
      <c r="C44" s="11">
        <v>5</v>
      </c>
      <c r="D44" s="11" t="s">
        <v>21</v>
      </c>
    </row>
    <row r="45" spans="1:4" ht="33" customHeight="1" x14ac:dyDescent="0.25">
      <c r="A45" s="1">
        <f t="shared" si="0"/>
        <v>35</v>
      </c>
      <c r="B45" s="12" t="s">
        <v>22</v>
      </c>
      <c r="C45" s="11">
        <v>13</v>
      </c>
      <c r="D45" s="11" t="s">
        <v>21</v>
      </c>
    </row>
    <row r="46" spans="1:4" ht="33" customHeight="1" x14ac:dyDescent="0.25">
      <c r="A46" s="1">
        <f t="shared" si="0"/>
        <v>36</v>
      </c>
      <c r="B46" s="12" t="s">
        <v>111</v>
      </c>
      <c r="C46" s="11">
        <v>420</v>
      </c>
      <c r="D46" s="11" t="s">
        <v>21</v>
      </c>
    </row>
    <row r="47" spans="1:4" ht="23.25" customHeight="1" x14ac:dyDescent="0.25">
      <c r="A47" s="1">
        <f t="shared" si="0"/>
        <v>37</v>
      </c>
      <c r="B47" s="10" t="s">
        <v>24</v>
      </c>
      <c r="C47" s="11">
        <v>130</v>
      </c>
      <c r="D47" s="11" t="s">
        <v>1</v>
      </c>
    </row>
    <row r="48" spans="1:4" ht="23.25" customHeight="1" x14ac:dyDescent="0.25">
      <c r="A48" s="1">
        <f t="shared" si="0"/>
        <v>38</v>
      </c>
      <c r="B48" s="10" t="s">
        <v>332</v>
      </c>
      <c r="C48" s="11">
        <f>40+16</f>
        <v>56</v>
      </c>
      <c r="D48" s="11" t="s">
        <v>69</v>
      </c>
    </row>
    <row r="49" spans="1:4" ht="23.25" customHeight="1" x14ac:dyDescent="0.25">
      <c r="A49" s="1">
        <f t="shared" si="0"/>
        <v>39</v>
      </c>
      <c r="B49" s="10" t="s">
        <v>410</v>
      </c>
      <c r="C49" s="11">
        <v>588</v>
      </c>
      <c r="D49" s="11" t="s">
        <v>7</v>
      </c>
    </row>
    <row r="50" spans="1:4" ht="23.25" customHeight="1" x14ac:dyDescent="0.25">
      <c r="A50" s="1">
        <f t="shared" si="0"/>
        <v>40</v>
      </c>
      <c r="B50" s="10" t="s">
        <v>411</v>
      </c>
      <c r="C50" s="11">
        <v>60</v>
      </c>
      <c r="D50" s="11" t="s">
        <v>0</v>
      </c>
    </row>
    <row r="51" spans="1:4" ht="23.25" customHeight="1" x14ac:dyDescent="0.25">
      <c r="A51" s="1">
        <f t="shared" si="0"/>
        <v>41</v>
      </c>
      <c r="B51" s="10" t="s">
        <v>412</v>
      </c>
      <c r="C51" s="11">
        <f>74+18+55</f>
        <v>147</v>
      </c>
      <c r="D51" s="11" t="s">
        <v>7</v>
      </c>
    </row>
    <row r="52" spans="1:4" ht="23.25" customHeight="1" x14ac:dyDescent="0.25">
      <c r="A52" s="1">
        <f t="shared" si="0"/>
        <v>42</v>
      </c>
      <c r="B52" s="10" t="s">
        <v>413</v>
      </c>
      <c r="C52" s="11">
        <f>18+5</f>
        <v>23</v>
      </c>
      <c r="D52" s="11" t="s">
        <v>41</v>
      </c>
    </row>
    <row r="53" spans="1:4" ht="23.25" customHeight="1" x14ac:dyDescent="0.25">
      <c r="A53" s="1">
        <f t="shared" si="0"/>
        <v>43</v>
      </c>
      <c r="B53" s="10" t="s">
        <v>414</v>
      </c>
      <c r="C53" s="11">
        <f>48+6</f>
        <v>54</v>
      </c>
      <c r="D53" s="11" t="s">
        <v>7</v>
      </c>
    </row>
    <row r="54" spans="1:4" ht="23.25" customHeight="1" x14ac:dyDescent="0.25">
      <c r="A54" s="1">
        <f t="shared" si="0"/>
        <v>44</v>
      </c>
      <c r="B54" s="10" t="s">
        <v>415</v>
      </c>
      <c r="C54" s="11">
        <v>20</v>
      </c>
      <c r="D54" s="11" t="s">
        <v>7</v>
      </c>
    </row>
    <row r="55" spans="1:4" ht="23.25" customHeight="1" x14ac:dyDescent="0.25">
      <c r="A55" s="1">
        <f t="shared" si="0"/>
        <v>45</v>
      </c>
      <c r="B55" s="10" t="s">
        <v>194</v>
      </c>
      <c r="C55" s="11">
        <v>50</v>
      </c>
      <c r="D55" s="11" t="s">
        <v>7</v>
      </c>
    </row>
    <row r="56" spans="1:4" ht="23.25" customHeight="1" x14ac:dyDescent="0.25">
      <c r="A56" s="1">
        <f t="shared" si="0"/>
        <v>46</v>
      </c>
      <c r="B56" s="10" t="s">
        <v>416</v>
      </c>
      <c r="C56" s="11">
        <v>5</v>
      </c>
      <c r="D56" s="11" t="s">
        <v>5</v>
      </c>
    </row>
    <row r="57" spans="1:4" ht="23.25" customHeight="1" x14ac:dyDescent="0.25">
      <c r="A57" s="1">
        <f t="shared" si="0"/>
        <v>47</v>
      </c>
      <c r="B57" s="10" t="s">
        <v>338</v>
      </c>
      <c r="C57" s="11">
        <v>40</v>
      </c>
      <c r="D57" s="11" t="s">
        <v>5</v>
      </c>
    </row>
    <row r="58" spans="1:4" ht="23.25" customHeight="1" x14ac:dyDescent="0.25">
      <c r="A58" s="1">
        <f t="shared" si="0"/>
        <v>48</v>
      </c>
      <c r="B58" s="10" t="s">
        <v>113</v>
      </c>
      <c r="C58" s="11">
        <v>634</v>
      </c>
      <c r="D58" s="11" t="s">
        <v>7</v>
      </c>
    </row>
    <row r="59" spans="1:4" ht="23.25" customHeight="1" x14ac:dyDescent="0.25">
      <c r="A59" s="1">
        <f t="shared" si="0"/>
        <v>49</v>
      </c>
      <c r="B59" s="10" t="s">
        <v>417</v>
      </c>
      <c r="C59" s="11">
        <v>1080</v>
      </c>
      <c r="D59" s="11" t="s">
        <v>0</v>
      </c>
    </row>
    <row r="60" spans="1:4" ht="23.25" customHeight="1" x14ac:dyDescent="0.25">
      <c r="A60" s="1">
        <f t="shared" si="0"/>
        <v>50</v>
      </c>
      <c r="B60" s="10" t="s">
        <v>418</v>
      </c>
      <c r="C60" s="11">
        <v>24</v>
      </c>
      <c r="D60" s="11" t="s">
        <v>7</v>
      </c>
    </row>
    <row r="61" spans="1:4" ht="23.25" customHeight="1" x14ac:dyDescent="0.25">
      <c r="A61" s="1">
        <f t="shared" si="0"/>
        <v>51</v>
      </c>
      <c r="B61" s="10" t="s">
        <v>419</v>
      </c>
      <c r="C61" s="11">
        <v>20</v>
      </c>
      <c r="D61" s="11" t="s">
        <v>7</v>
      </c>
    </row>
    <row r="62" spans="1:4" ht="23.25" customHeight="1" x14ac:dyDescent="0.25">
      <c r="A62" s="1">
        <f t="shared" si="0"/>
        <v>52</v>
      </c>
      <c r="B62" s="10" t="s">
        <v>420</v>
      </c>
      <c r="C62" s="11">
        <v>40</v>
      </c>
      <c r="D62" s="11" t="s">
        <v>0</v>
      </c>
    </row>
    <row r="63" spans="1:4" ht="23.25" customHeight="1" x14ac:dyDescent="0.25">
      <c r="A63" s="1">
        <f t="shared" si="0"/>
        <v>53</v>
      </c>
      <c r="B63" s="10" t="s">
        <v>26</v>
      </c>
      <c r="C63" s="11">
        <v>1872</v>
      </c>
      <c r="D63" s="11" t="s">
        <v>0</v>
      </c>
    </row>
    <row r="64" spans="1:4" ht="23.25" customHeight="1" x14ac:dyDescent="0.25">
      <c r="A64" s="1">
        <f t="shared" si="0"/>
        <v>54</v>
      </c>
      <c r="B64" s="10" t="s">
        <v>341</v>
      </c>
      <c r="C64" s="11">
        <v>5</v>
      </c>
      <c r="D64" s="11" t="s">
        <v>7</v>
      </c>
    </row>
    <row r="65" spans="1:4" ht="23.25" customHeight="1" x14ac:dyDescent="0.25">
      <c r="A65" s="1">
        <f t="shared" si="0"/>
        <v>55</v>
      </c>
      <c r="B65" s="10" t="s">
        <v>421</v>
      </c>
      <c r="C65" s="11">
        <v>10</v>
      </c>
      <c r="D65" s="11" t="s">
        <v>7</v>
      </c>
    </row>
    <row r="66" spans="1:4" ht="23.25" customHeight="1" x14ac:dyDescent="0.25">
      <c r="A66" s="1">
        <f t="shared" si="0"/>
        <v>56</v>
      </c>
      <c r="B66" s="10" t="s">
        <v>344</v>
      </c>
      <c r="C66" s="11">
        <v>25</v>
      </c>
      <c r="D66" s="11" t="s">
        <v>7</v>
      </c>
    </row>
    <row r="67" spans="1:4" ht="23.25" customHeight="1" x14ac:dyDescent="0.25">
      <c r="A67" s="1">
        <f t="shared" si="0"/>
        <v>57</v>
      </c>
      <c r="B67" s="10" t="s">
        <v>422</v>
      </c>
      <c r="C67" s="11">
        <v>24</v>
      </c>
      <c r="D67" s="11" t="s">
        <v>0</v>
      </c>
    </row>
    <row r="68" spans="1:4" ht="23.25" customHeight="1" x14ac:dyDescent="0.25">
      <c r="A68" s="1">
        <f t="shared" si="0"/>
        <v>58</v>
      </c>
      <c r="B68" s="10" t="s">
        <v>345</v>
      </c>
      <c r="C68" s="11">
        <f>431+467</f>
        <v>898</v>
      </c>
      <c r="D68" s="11" t="s">
        <v>0</v>
      </c>
    </row>
    <row r="69" spans="1:4" ht="23.25" customHeight="1" x14ac:dyDescent="0.25">
      <c r="A69" s="1">
        <f t="shared" si="0"/>
        <v>59</v>
      </c>
      <c r="B69" s="10" t="s">
        <v>423</v>
      </c>
      <c r="C69" s="11">
        <f>281+238</f>
        <v>519</v>
      </c>
      <c r="D69" s="11" t="s">
        <v>424</v>
      </c>
    </row>
    <row r="70" spans="1:4" ht="23.25" customHeight="1" x14ac:dyDescent="0.25">
      <c r="A70" s="1">
        <f t="shared" si="0"/>
        <v>60</v>
      </c>
      <c r="B70" s="10" t="s">
        <v>425</v>
      </c>
      <c r="C70" s="11">
        <f>204+24</f>
        <v>228</v>
      </c>
      <c r="D70" s="11" t="s">
        <v>69</v>
      </c>
    </row>
    <row r="71" spans="1:4" ht="23.25" customHeight="1" x14ac:dyDescent="0.25">
      <c r="A71" s="1">
        <f t="shared" si="0"/>
        <v>61</v>
      </c>
      <c r="B71" s="10" t="s">
        <v>426</v>
      </c>
      <c r="C71" s="11">
        <v>6</v>
      </c>
      <c r="D71" s="11" t="s">
        <v>7</v>
      </c>
    </row>
    <row r="72" spans="1:4" ht="23.25" customHeight="1" x14ac:dyDescent="0.25">
      <c r="A72" s="1">
        <f t="shared" si="0"/>
        <v>62</v>
      </c>
      <c r="B72" s="10" t="s">
        <v>427</v>
      </c>
      <c r="C72" s="11">
        <v>30</v>
      </c>
      <c r="D72" s="11" t="s">
        <v>7</v>
      </c>
    </row>
    <row r="73" spans="1:4" ht="23.25" customHeight="1" x14ac:dyDescent="0.25">
      <c r="A73" s="1">
        <f t="shared" si="0"/>
        <v>63</v>
      </c>
      <c r="B73" s="10" t="s">
        <v>428</v>
      </c>
      <c r="C73" s="11">
        <v>41</v>
      </c>
      <c r="D73" s="11" t="s">
        <v>7</v>
      </c>
    </row>
    <row r="74" spans="1:4" ht="23.25" customHeight="1" x14ac:dyDescent="0.25">
      <c r="A74" s="1">
        <f t="shared" si="0"/>
        <v>64</v>
      </c>
      <c r="B74" s="10" t="s">
        <v>206</v>
      </c>
      <c r="C74" s="11">
        <v>50</v>
      </c>
      <c r="D74" s="11" t="s">
        <v>1</v>
      </c>
    </row>
    <row r="75" spans="1:4" ht="23.25" customHeight="1" x14ac:dyDescent="0.25">
      <c r="A75" s="1">
        <f t="shared" si="0"/>
        <v>65</v>
      </c>
      <c r="B75" s="10" t="s">
        <v>207</v>
      </c>
      <c r="C75" s="11">
        <v>80</v>
      </c>
      <c r="D75" s="11" t="s">
        <v>1</v>
      </c>
    </row>
    <row r="76" spans="1:4" ht="23.25" customHeight="1" x14ac:dyDescent="0.25">
      <c r="A76" s="1">
        <f t="shared" si="0"/>
        <v>66</v>
      </c>
      <c r="B76" s="10" t="s">
        <v>208</v>
      </c>
      <c r="C76" s="11">
        <v>25</v>
      </c>
      <c r="D76" s="11" t="s">
        <v>1</v>
      </c>
    </row>
    <row r="77" spans="1:4" ht="23.25" customHeight="1" x14ac:dyDescent="0.25">
      <c r="A77" s="1">
        <f t="shared" ref="A77:A140" si="1">1+A76</f>
        <v>67</v>
      </c>
      <c r="B77" s="10" t="s">
        <v>80</v>
      </c>
      <c r="C77" s="11">
        <v>125</v>
      </c>
      <c r="D77" s="11" t="s">
        <v>1</v>
      </c>
    </row>
    <row r="78" spans="1:4" ht="23.25" customHeight="1" x14ac:dyDescent="0.25">
      <c r="A78" s="1">
        <f t="shared" si="1"/>
        <v>68</v>
      </c>
      <c r="B78" s="10" t="s">
        <v>124</v>
      </c>
      <c r="C78" s="11">
        <v>150</v>
      </c>
      <c r="D78" s="11" t="s">
        <v>1</v>
      </c>
    </row>
    <row r="79" spans="1:4" ht="23.25" customHeight="1" x14ac:dyDescent="0.25">
      <c r="A79" s="1">
        <f t="shared" si="1"/>
        <v>69</v>
      </c>
      <c r="B79" s="10" t="s">
        <v>32</v>
      </c>
      <c r="C79" s="11">
        <v>310</v>
      </c>
      <c r="D79" s="11" t="s">
        <v>1</v>
      </c>
    </row>
    <row r="80" spans="1:4" ht="23.25" customHeight="1" x14ac:dyDescent="0.25">
      <c r="A80" s="1">
        <f t="shared" si="1"/>
        <v>70</v>
      </c>
      <c r="B80" s="10" t="s">
        <v>81</v>
      </c>
      <c r="C80" s="11">
        <v>100</v>
      </c>
      <c r="D80" s="11" t="s">
        <v>1</v>
      </c>
    </row>
    <row r="81" spans="1:4" ht="23.25" customHeight="1" x14ac:dyDescent="0.25">
      <c r="A81" s="1">
        <f t="shared" si="1"/>
        <v>71</v>
      </c>
      <c r="B81" s="10" t="s">
        <v>429</v>
      </c>
      <c r="C81" s="11">
        <v>15</v>
      </c>
      <c r="D81" s="11" t="s">
        <v>1</v>
      </c>
    </row>
    <row r="82" spans="1:4" ht="23.25" customHeight="1" x14ac:dyDescent="0.25">
      <c r="A82" s="1">
        <f t="shared" si="1"/>
        <v>72</v>
      </c>
      <c r="B82" s="10" t="s">
        <v>430</v>
      </c>
      <c r="C82" s="11">
        <v>175</v>
      </c>
      <c r="D82" s="11" t="s">
        <v>1</v>
      </c>
    </row>
    <row r="83" spans="1:4" ht="23.25" customHeight="1" x14ac:dyDescent="0.25">
      <c r="A83" s="1">
        <f t="shared" si="1"/>
        <v>73</v>
      </c>
      <c r="B83" s="10" t="s">
        <v>431</v>
      </c>
      <c r="C83" s="11">
        <f>190+55</f>
        <v>245</v>
      </c>
      <c r="D83" s="11" t="s">
        <v>1</v>
      </c>
    </row>
    <row r="84" spans="1:4" ht="23.25" customHeight="1" x14ac:dyDescent="0.25">
      <c r="A84" s="1">
        <f t="shared" si="1"/>
        <v>74</v>
      </c>
      <c r="B84" s="10" t="s">
        <v>34</v>
      </c>
      <c r="C84" s="11">
        <v>50</v>
      </c>
      <c r="D84" s="11" t="s">
        <v>1</v>
      </c>
    </row>
    <row r="85" spans="1:4" ht="23.25" customHeight="1" x14ac:dyDescent="0.25">
      <c r="A85" s="1">
        <f t="shared" si="1"/>
        <v>75</v>
      </c>
      <c r="B85" s="10" t="s">
        <v>432</v>
      </c>
      <c r="C85" s="11">
        <v>200</v>
      </c>
      <c r="D85" s="11" t="s">
        <v>1</v>
      </c>
    </row>
    <row r="86" spans="1:4" ht="23.25" customHeight="1" x14ac:dyDescent="0.25">
      <c r="A86" s="1">
        <f t="shared" si="1"/>
        <v>76</v>
      </c>
      <c r="B86" s="10" t="s">
        <v>433</v>
      </c>
      <c r="C86" s="11">
        <v>189</v>
      </c>
      <c r="D86" s="11" t="s">
        <v>7</v>
      </c>
    </row>
    <row r="87" spans="1:4" ht="23.25" customHeight="1" x14ac:dyDescent="0.25">
      <c r="A87" s="1">
        <f t="shared" si="1"/>
        <v>77</v>
      </c>
      <c r="B87" s="10" t="s">
        <v>214</v>
      </c>
      <c r="C87" s="11">
        <v>8</v>
      </c>
      <c r="D87" s="11" t="s">
        <v>7</v>
      </c>
    </row>
    <row r="88" spans="1:4" ht="23.25" customHeight="1" x14ac:dyDescent="0.25">
      <c r="A88" s="1">
        <f t="shared" si="1"/>
        <v>78</v>
      </c>
      <c r="B88" s="10" t="s">
        <v>434</v>
      </c>
      <c r="C88" s="11">
        <v>27</v>
      </c>
      <c r="D88" s="11" t="s">
        <v>7</v>
      </c>
    </row>
    <row r="89" spans="1:4" ht="23.25" customHeight="1" x14ac:dyDescent="0.25">
      <c r="A89" s="1">
        <f t="shared" si="1"/>
        <v>79</v>
      </c>
      <c r="B89" s="10" t="s">
        <v>213</v>
      </c>
      <c r="C89" s="11">
        <v>28</v>
      </c>
      <c r="D89" s="11" t="s">
        <v>69</v>
      </c>
    </row>
    <row r="90" spans="1:4" ht="23.25" customHeight="1" x14ac:dyDescent="0.25">
      <c r="A90" s="1">
        <f t="shared" si="1"/>
        <v>80</v>
      </c>
      <c r="B90" s="10" t="s">
        <v>435</v>
      </c>
      <c r="C90" s="11">
        <f>36+24</f>
        <v>60</v>
      </c>
      <c r="D90" s="11" t="s">
        <v>7</v>
      </c>
    </row>
    <row r="91" spans="1:4" ht="23.25" customHeight="1" x14ac:dyDescent="0.25">
      <c r="A91" s="1">
        <f t="shared" si="1"/>
        <v>81</v>
      </c>
      <c r="B91" s="10" t="s">
        <v>357</v>
      </c>
      <c r="C91" s="11">
        <v>8</v>
      </c>
      <c r="D91" s="11" t="s">
        <v>7</v>
      </c>
    </row>
    <row r="92" spans="1:4" ht="23.25" customHeight="1" x14ac:dyDescent="0.25">
      <c r="A92" s="1">
        <f t="shared" si="1"/>
        <v>82</v>
      </c>
      <c r="B92" s="10" t="s">
        <v>356</v>
      </c>
      <c r="C92" s="11">
        <f>4+8</f>
        <v>12</v>
      </c>
      <c r="D92" s="11" t="s">
        <v>69</v>
      </c>
    </row>
    <row r="93" spans="1:4" ht="23.25" customHeight="1" x14ac:dyDescent="0.25">
      <c r="A93" s="1">
        <f t="shared" si="1"/>
        <v>83</v>
      </c>
      <c r="B93" s="10" t="s">
        <v>131</v>
      </c>
      <c r="C93" s="11">
        <v>1</v>
      </c>
      <c r="D93" s="11" t="s">
        <v>9</v>
      </c>
    </row>
    <row r="94" spans="1:4" ht="23.25" customHeight="1" x14ac:dyDescent="0.25">
      <c r="A94" s="1">
        <f t="shared" si="1"/>
        <v>84</v>
      </c>
      <c r="B94" s="10" t="s">
        <v>436</v>
      </c>
      <c r="C94" s="11">
        <v>2</v>
      </c>
      <c r="D94" s="11" t="s">
        <v>9</v>
      </c>
    </row>
    <row r="95" spans="1:4" ht="23.25" customHeight="1" x14ac:dyDescent="0.25">
      <c r="A95" s="1">
        <f t="shared" si="1"/>
        <v>85</v>
      </c>
      <c r="B95" s="10" t="s">
        <v>216</v>
      </c>
      <c r="C95" s="11">
        <v>8</v>
      </c>
      <c r="D95" s="11" t="s">
        <v>9</v>
      </c>
    </row>
    <row r="96" spans="1:4" ht="23.25" customHeight="1" x14ac:dyDescent="0.25">
      <c r="A96" s="1">
        <f t="shared" si="1"/>
        <v>86</v>
      </c>
      <c r="B96" s="10" t="s">
        <v>218</v>
      </c>
      <c r="C96" s="11">
        <v>36</v>
      </c>
      <c r="D96" s="11" t="s">
        <v>9</v>
      </c>
    </row>
    <row r="97" spans="1:4" ht="23.25" customHeight="1" x14ac:dyDescent="0.25">
      <c r="A97" s="1">
        <f t="shared" si="1"/>
        <v>87</v>
      </c>
      <c r="B97" s="10" t="s">
        <v>437</v>
      </c>
      <c r="C97" s="11">
        <v>8</v>
      </c>
      <c r="D97" s="11" t="s">
        <v>14</v>
      </c>
    </row>
    <row r="98" spans="1:4" ht="23.25" customHeight="1" x14ac:dyDescent="0.25">
      <c r="A98" s="1">
        <f t="shared" si="1"/>
        <v>88</v>
      </c>
      <c r="B98" s="10" t="s">
        <v>438</v>
      </c>
      <c r="C98" s="11">
        <v>12</v>
      </c>
      <c r="D98" s="11" t="s">
        <v>9</v>
      </c>
    </row>
    <row r="99" spans="1:4" ht="23.25" customHeight="1" x14ac:dyDescent="0.25">
      <c r="A99" s="1">
        <f t="shared" si="1"/>
        <v>89</v>
      </c>
      <c r="B99" s="10" t="s">
        <v>439</v>
      </c>
      <c r="C99" s="11">
        <v>32</v>
      </c>
      <c r="D99" s="11" t="s">
        <v>7</v>
      </c>
    </row>
    <row r="100" spans="1:4" ht="23.25" customHeight="1" x14ac:dyDescent="0.25">
      <c r="A100" s="1">
        <f t="shared" si="1"/>
        <v>90</v>
      </c>
      <c r="B100" s="10" t="s">
        <v>440</v>
      </c>
      <c r="C100" s="11">
        <v>16</v>
      </c>
      <c r="D100" s="11" t="s">
        <v>7</v>
      </c>
    </row>
    <row r="101" spans="1:4" ht="23.25" customHeight="1" x14ac:dyDescent="0.25">
      <c r="A101" s="1">
        <f t="shared" si="1"/>
        <v>91</v>
      </c>
      <c r="B101" s="10" t="s">
        <v>219</v>
      </c>
      <c r="C101" s="11">
        <v>2</v>
      </c>
      <c r="D101" s="11" t="s">
        <v>9</v>
      </c>
    </row>
    <row r="102" spans="1:4" ht="23.25" customHeight="1" x14ac:dyDescent="0.25">
      <c r="A102" s="1">
        <f t="shared" si="1"/>
        <v>92</v>
      </c>
      <c r="B102" s="10" t="s">
        <v>360</v>
      </c>
      <c r="C102" s="11">
        <v>8</v>
      </c>
      <c r="D102" s="11" t="s">
        <v>7</v>
      </c>
    </row>
    <row r="103" spans="1:4" ht="23.25" customHeight="1" x14ac:dyDescent="0.25">
      <c r="A103" s="1">
        <f t="shared" si="1"/>
        <v>93</v>
      </c>
      <c r="B103" s="10" t="s">
        <v>87</v>
      </c>
      <c r="C103" s="11">
        <v>12</v>
      </c>
      <c r="D103" s="11" t="s">
        <v>7</v>
      </c>
    </row>
    <row r="104" spans="1:4" ht="23.25" customHeight="1" x14ac:dyDescent="0.25">
      <c r="A104" s="1">
        <f t="shared" si="1"/>
        <v>94</v>
      </c>
      <c r="B104" s="10" t="s">
        <v>441</v>
      </c>
      <c r="C104" s="11">
        <v>8</v>
      </c>
      <c r="D104" s="11" t="s">
        <v>9</v>
      </c>
    </row>
    <row r="105" spans="1:4" ht="23.25" customHeight="1" x14ac:dyDescent="0.25">
      <c r="A105" s="1">
        <f t="shared" si="1"/>
        <v>95</v>
      </c>
      <c r="B105" s="10" t="s">
        <v>39</v>
      </c>
      <c r="C105" s="11">
        <v>8</v>
      </c>
      <c r="D105" s="11" t="s">
        <v>9</v>
      </c>
    </row>
    <row r="106" spans="1:4" ht="23.25" customHeight="1" x14ac:dyDescent="0.25">
      <c r="A106" s="1">
        <f t="shared" si="1"/>
        <v>96</v>
      </c>
      <c r="B106" s="10" t="s">
        <v>223</v>
      </c>
      <c r="C106" s="11">
        <v>8</v>
      </c>
      <c r="D106" s="11" t="s">
        <v>7</v>
      </c>
    </row>
    <row r="107" spans="1:4" ht="23.25" customHeight="1" x14ac:dyDescent="0.25">
      <c r="A107" s="1">
        <f t="shared" si="1"/>
        <v>97</v>
      </c>
      <c r="B107" s="10" t="s">
        <v>224</v>
      </c>
      <c r="C107" s="11">
        <v>8</v>
      </c>
      <c r="D107" s="11" t="s">
        <v>7</v>
      </c>
    </row>
    <row r="108" spans="1:4" ht="23.25" customHeight="1" x14ac:dyDescent="0.25">
      <c r="A108" s="1">
        <f t="shared" si="1"/>
        <v>98</v>
      </c>
      <c r="B108" s="10" t="s">
        <v>132</v>
      </c>
      <c r="C108" s="11">
        <v>8</v>
      </c>
      <c r="D108" s="11" t="s">
        <v>7</v>
      </c>
    </row>
    <row r="109" spans="1:4" ht="23.25" customHeight="1" x14ac:dyDescent="0.25">
      <c r="A109" s="1">
        <f t="shared" si="1"/>
        <v>99</v>
      </c>
      <c r="B109" s="10" t="s">
        <v>43</v>
      </c>
      <c r="C109" s="11">
        <v>45</v>
      </c>
      <c r="D109" s="11" t="s">
        <v>69</v>
      </c>
    </row>
    <row r="110" spans="1:4" ht="23.25" customHeight="1" x14ac:dyDescent="0.25">
      <c r="A110" s="1">
        <f t="shared" si="1"/>
        <v>100</v>
      </c>
      <c r="B110" s="10" t="s">
        <v>88</v>
      </c>
      <c r="C110" s="11">
        <v>8</v>
      </c>
      <c r="D110" s="11" t="s">
        <v>7</v>
      </c>
    </row>
    <row r="111" spans="1:4" ht="23.25" customHeight="1" x14ac:dyDescent="0.25">
      <c r="A111" s="1">
        <f t="shared" si="1"/>
        <v>101</v>
      </c>
      <c r="B111" s="10" t="s">
        <v>442</v>
      </c>
      <c r="C111" s="11">
        <v>100</v>
      </c>
      <c r="D111" s="11" t="s">
        <v>0</v>
      </c>
    </row>
    <row r="112" spans="1:4" ht="23.25" customHeight="1" x14ac:dyDescent="0.25">
      <c r="A112" s="1">
        <f t="shared" si="1"/>
        <v>102</v>
      </c>
      <c r="B112" s="10" t="s">
        <v>138</v>
      </c>
      <c r="C112" s="11">
        <f>8+28</f>
        <v>36</v>
      </c>
      <c r="D112" s="11" t="s">
        <v>7</v>
      </c>
    </row>
    <row r="113" spans="1:4" ht="23.25" customHeight="1" x14ac:dyDescent="0.25">
      <c r="A113" s="1">
        <f t="shared" si="1"/>
        <v>103</v>
      </c>
      <c r="B113" s="10" t="s">
        <v>48</v>
      </c>
      <c r="C113" s="11">
        <v>7</v>
      </c>
      <c r="D113" s="11" t="s">
        <v>49</v>
      </c>
    </row>
    <row r="114" spans="1:4" ht="23.25" customHeight="1" x14ac:dyDescent="0.25">
      <c r="A114" s="1">
        <f t="shared" si="1"/>
        <v>104</v>
      </c>
      <c r="B114" s="10" t="s">
        <v>443</v>
      </c>
      <c r="C114" s="11">
        <f>8+32</f>
        <v>40</v>
      </c>
      <c r="D114" s="11" t="s">
        <v>7</v>
      </c>
    </row>
    <row r="115" spans="1:4" ht="23.25" customHeight="1" x14ac:dyDescent="0.25">
      <c r="A115" s="1">
        <f t="shared" si="1"/>
        <v>105</v>
      </c>
      <c r="B115" s="10" t="s">
        <v>444</v>
      </c>
      <c r="C115" s="11">
        <f>8+32</f>
        <v>40</v>
      </c>
      <c r="D115" s="11" t="s">
        <v>7</v>
      </c>
    </row>
    <row r="116" spans="1:4" ht="23.25" customHeight="1" x14ac:dyDescent="0.25">
      <c r="A116" s="1">
        <f t="shared" si="1"/>
        <v>106</v>
      </c>
      <c r="B116" s="10" t="s">
        <v>445</v>
      </c>
      <c r="C116" s="11">
        <f>8+32</f>
        <v>40</v>
      </c>
      <c r="D116" s="11" t="s">
        <v>7</v>
      </c>
    </row>
    <row r="117" spans="1:4" ht="23.25" customHeight="1" x14ac:dyDescent="0.25">
      <c r="A117" s="1">
        <f t="shared" si="1"/>
        <v>107</v>
      </c>
      <c r="B117" s="10" t="s">
        <v>50</v>
      </c>
      <c r="C117" s="11">
        <v>2</v>
      </c>
      <c r="D117" s="11" t="s">
        <v>4</v>
      </c>
    </row>
    <row r="118" spans="1:4" ht="23.25" customHeight="1" x14ac:dyDescent="0.25">
      <c r="A118" s="1">
        <f t="shared" si="1"/>
        <v>108</v>
      </c>
      <c r="B118" s="10" t="s">
        <v>367</v>
      </c>
      <c r="C118" s="11">
        <v>551</v>
      </c>
      <c r="D118" s="11" t="s">
        <v>7</v>
      </c>
    </row>
    <row r="119" spans="1:4" ht="23.25" customHeight="1" x14ac:dyDescent="0.25">
      <c r="A119" s="1">
        <f t="shared" si="1"/>
        <v>109</v>
      </c>
      <c r="B119" s="10" t="s">
        <v>446</v>
      </c>
      <c r="C119" s="11">
        <v>798</v>
      </c>
      <c r="D119" s="11" t="s">
        <v>7</v>
      </c>
    </row>
    <row r="120" spans="1:4" ht="23.25" customHeight="1" x14ac:dyDescent="0.25">
      <c r="A120" s="1">
        <f t="shared" si="1"/>
        <v>110</v>
      </c>
      <c r="B120" s="10" t="s">
        <v>252</v>
      </c>
      <c r="C120" s="11">
        <v>10</v>
      </c>
      <c r="D120" s="11" t="s">
        <v>7</v>
      </c>
    </row>
    <row r="121" spans="1:4" ht="23.25" customHeight="1" x14ac:dyDescent="0.25">
      <c r="A121" s="1">
        <f t="shared" si="1"/>
        <v>111</v>
      </c>
      <c r="B121" s="10" t="s">
        <v>447</v>
      </c>
      <c r="C121" s="11">
        <v>21</v>
      </c>
      <c r="D121" s="11" t="s">
        <v>15</v>
      </c>
    </row>
    <row r="122" spans="1:4" ht="23.25" customHeight="1" x14ac:dyDescent="0.25">
      <c r="A122" s="1">
        <f t="shared" si="1"/>
        <v>112</v>
      </c>
      <c r="B122" s="10" t="s">
        <v>253</v>
      </c>
      <c r="C122" s="11">
        <v>8</v>
      </c>
      <c r="D122" s="11" t="s">
        <v>9</v>
      </c>
    </row>
    <row r="123" spans="1:4" ht="23.25" customHeight="1" x14ac:dyDescent="0.25">
      <c r="A123" s="1">
        <f t="shared" si="1"/>
        <v>113</v>
      </c>
      <c r="B123" s="10" t="s">
        <v>302</v>
      </c>
      <c r="C123" s="11">
        <v>180</v>
      </c>
      <c r="D123" s="11" t="s">
        <v>7</v>
      </c>
    </row>
    <row r="124" spans="1:4" ht="23.25" customHeight="1" x14ac:dyDescent="0.25">
      <c r="A124" s="1">
        <f t="shared" si="1"/>
        <v>114</v>
      </c>
      <c r="B124" s="10" t="s">
        <v>255</v>
      </c>
      <c r="C124" s="11">
        <v>100</v>
      </c>
      <c r="D124" s="11" t="s">
        <v>7</v>
      </c>
    </row>
    <row r="125" spans="1:4" ht="23.25" customHeight="1" x14ac:dyDescent="0.25">
      <c r="A125" s="1">
        <f t="shared" si="1"/>
        <v>115</v>
      </c>
      <c r="B125" s="10" t="s">
        <v>92</v>
      </c>
      <c r="C125" s="11">
        <v>100</v>
      </c>
      <c r="D125" s="11" t="s">
        <v>7</v>
      </c>
    </row>
    <row r="126" spans="1:4" ht="23.25" customHeight="1" x14ac:dyDescent="0.25">
      <c r="A126" s="1">
        <f t="shared" si="1"/>
        <v>116</v>
      </c>
      <c r="B126" s="10" t="s">
        <v>93</v>
      </c>
      <c r="C126" s="11">
        <v>20</v>
      </c>
      <c r="D126" s="11" t="s">
        <v>276</v>
      </c>
    </row>
    <row r="127" spans="1:4" ht="23.25" customHeight="1" x14ac:dyDescent="0.25">
      <c r="A127" s="1">
        <f t="shared" si="1"/>
        <v>117</v>
      </c>
      <c r="B127" s="10" t="s">
        <v>94</v>
      </c>
      <c r="C127" s="11">
        <v>4</v>
      </c>
      <c r="D127" s="11" t="s">
        <v>4</v>
      </c>
    </row>
    <row r="128" spans="1:4" ht="23.25" customHeight="1" x14ac:dyDescent="0.25">
      <c r="A128" s="1">
        <f t="shared" si="1"/>
        <v>118</v>
      </c>
      <c r="B128" s="10" t="s">
        <v>95</v>
      </c>
      <c r="C128" s="11">
        <v>2</v>
      </c>
      <c r="D128" s="11" t="s">
        <v>7</v>
      </c>
    </row>
    <row r="129" spans="1:4" ht="23.25" customHeight="1" x14ac:dyDescent="0.25">
      <c r="A129" s="1">
        <f t="shared" si="1"/>
        <v>119</v>
      </c>
      <c r="B129" s="10" t="s">
        <v>448</v>
      </c>
      <c r="C129" s="11">
        <v>4</v>
      </c>
      <c r="D129" s="11" t="s">
        <v>21</v>
      </c>
    </row>
    <row r="130" spans="1:4" ht="23.25" customHeight="1" x14ac:dyDescent="0.25">
      <c r="A130" s="1">
        <f t="shared" si="1"/>
        <v>120</v>
      </c>
      <c r="B130" s="10" t="s">
        <v>259</v>
      </c>
      <c r="C130" s="11">
        <v>8</v>
      </c>
      <c r="D130" s="11" t="s">
        <v>7</v>
      </c>
    </row>
    <row r="131" spans="1:4" ht="23.25" customHeight="1" x14ac:dyDescent="0.25">
      <c r="A131" s="1">
        <f t="shared" si="1"/>
        <v>121</v>
      </c>
      <c r="B131" s="10" t="s">
        <v>449</v>
      </c>
      <c r="C131" s="11">
        <v>6</v>
      </c>
      <c r="D131" s="11" t="s">
        <v>15</v>
      </c>
    </row>
    <row r="132" spans="1:4" ht="23.25" customHeight="1" x14ac:dyDescent="0.25">
      <c r="A132" s="1">
        <f t="shared" si="1"/>
        <v>122</v>
      </c>
      <c r="B132" s="10" t="s">
        <v>450</v>
      </c>
      <c r="C132" s="11">
        <v>80</v>
      </c>
      <c r="D132" s="11" t="s">
        <v>424</v>
      </c>
    </row>
    <row r="133" spans="1:4" ht="23.25" customHeight="1" x14ac:dyDescent="0.25">
      <c r="A133" s="1">
        <f t="shared" si="1"/>
        <v>123</v>
      </c>
      <c r="B133" s="10" t="s">
        <v>150</v>
      </c>
      <c r="C133" s="11">
        <v>1328</v>
      </c>
      <c r="D133" s="11" t="s">
        <v>424</v>
      </c>
    </row>
    <row r="134" spans="1:4" ht="23.25" customHeight="1" x14ac:dyDescent="0.25">
      <c r="A134" s="1">
        <f t="shared" si="1"/>
        <v>124</v>
      </c>
      <c r="B134" s="10" t="s">
        <v>96</v>
      </c>
      <c r="C134" s="11">
        <v>56</v>
      </c>
      <c r="D134" s="11" t="s">
        <v>7</v>
      </c>
    </row>
    <row r="135" spans="1:4" ht="37.5" customHeight="1" x14ac:dyDescent="0.25">
      <c r="A135" s="1">
        <f t="shared" si="1"/>
        <v>125</v>
      </c>
      <c r="B135" s="12" t="s">
        <v>262</v>
      </c>
      <c r="C135" s="11">
        <v>10</v>
      </c>
      <c r="D135" s="11" t="s">
        <v>7</v>
      </c>
    </row>
    <row r="136" spans="1:4" ht="37.5" customHeight="1" x14ac:dyDescent="0.25">
      <c r="A136" s="1">
        <f t="shared" si="1"/>
        <v>126</v>
      </c>
      <c r="B136" s="12" t="s">
        <v>154</v>
      </c>
      <c r="C136" s="11">
        <v>1074</v>
      </c>
      <c r="D136" s="11" t="s">
        <v>0</v>
      </c>
    </row>
    <row r="137" spans="1:4" ht="23.25" customHeight="1" x14ac:dyDescent="0.25">
      <c r="A137" s="1">
        <f t="shared" si="1"/>
        <v>127</v>
      </c>
      <c r="B137" s="10" t="s">
        <v>451</v>
      </c>
      <c r="C137" s="11">
        <v>2</v>
      </c>
      <c r="D137" s="11" t="s">
        <v>97</v>
      </c>
    </row>
    <row r="138" spans="1:4" ht="23.25" customHeight="1" x14ac:dyDescent="0.25">
      <c r="A138" s="1">
        <f t="shared" si="1"/>
        <v>128</v>
      </c>
      <c r="B138" s="10" t="s">
        <v>62</v>
      </c>
      <c r="C138" s="11">
        <v>2</v>
      </c>
      <c r="D138" s="11" t="s">
        <v>4</v>
      </c>
    </row>
    <row r="139" spans="1:4" ht="23.25" customHeight="1" x14ac:dyDescent="0.25">
      <c r="A139" s="1">
        <f t="shared" si="1"/>
        <v>129</v>
      </c>
      <c r="B139" s="10" t="s">
        <v>63</v>
      </c>
      <c r="C139" s="11">
        <v>4</v>
      </c>
      <c r="D139" s="11" t="s">
        <v>4</v>
      </c>
    </row>
    <row r="140" spans="1:4" ht="23.25" customHeight="1" x14ac:dyDescent="0.25">
      <c r="A140" s="1">
        <f t="shared" si="1"/>
        <v>130</v>
      </c>
      <c r="B140" s="10" t="s">
        <v>452</v>
      </c>
      <c r="C140" s="11">
        <v>778</v>
      </c>
      <c r="D140" s="11" t="s">
        <v>7</v>
      </c>
    </row>
    <row r="141" spans="1:4" ht="23.25" customHeight="1" x14ac:dyDescent="0.25">
      <c r="A141" s="1">
        <f t="shared" ref="A141:A142" si="2">1+A140</f>
        <v>131</v>
      </c>
      <c r="B141" s="10" t="s">
        <v>453</v>
      </c>
      <c r="C141" s="11">
        <v>2</v>
      </c>
      <c r="D141" s="11" t="s">
        <v>7</v>
      </c>
    </row>
    <row r="142" spans="1:4" ht="23.25" customHeight="1" x14ac:dyDescent="0.25">
      <c r="A142" s="1">
        <f t="shared" si="2"/>
        <v>132</v>
      </c>
      <c r="B142" s="10" t="s">
        <v>65</v>
      </c>
      <c r="C142" s="11">
        <v>2</v>
      </c>
      <c r="D142" s="11" t="s">
        <v>9</v>
      </c>
    </row>
    <row r="143" spans="1:4" ht="23.25" customHeight="1" x14ac:dyDescent="0.2"/>
  </sheetData>
  <mergeCells count="1">
    <mergeCell ref="A5:A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F252"/>
  <sheetViews>
    <sheetView zoomScale="80" zoomScaleNormal="80" workbookViewId="0">
      <selection activeCell="G6" sqref="G6"/>
    </sheetView>
  </sheetViews>
  <sheetFormatPr defaultRowHeight="12.75" x14ac:dyDescent="0.2"/>
  <cols>
    <col min="1" max="1" width="9.140625" style="1"/>
    <col min="2" max="2" width="79.42578125" style="1" customWidth="1"/>
    <col min="3" max="4" width="9.140625" style="2"/>
    <col min="5" max="5" width="6.28515625" style="2" customWidth="1"/>
    <col min="6" max="6" width="77.42578125" style="1" customWidth="1"/>
    <col min="7" max="16384" width="9.140625" style="1"/>
  </cols>
  <sheetData>
    <row r="3" spans="1:6" x14ac:dyDescent="0.2">
      <c r="A3" s="22" t="s">
        <v>548</v>
      </c>
      <c r="B3" s="19">
        <v>42709</v>
      </c>
    </row>
    <row r="4" spans="1:6" x14ac:dyDescent="0.2">
      <c r="F4" s="3"/>
    </row>
    <row r="5" spans="1:6" ht="15.75" x14ac:dyDescent="0.25">
      <c r="A5" s="4" t="s">
        <v>550</v>
      </c>
      <c r="B5" s="6" t="s">
        <v>551</v>
      </c>
      <c r="F5" s="3"/>
    </row>
    <row r="6" spans="1:6" ht="60" x14ac:dyDescent="0.25">
      <c r="A6" s="24" t="s">
        <v>549</v>
      </c>
      <c r="B6" s="23" t="s">
        <v>574</v>
      </c>
      <c r="F6" s="3"/>
    </row>
    <row r="7" spans="1:6" x14ac:dyDescent="0.2">
      <c r="A7" s="3" t="s">
        <v>552</v>
      </c>
      <c r="B7" s="3" t="s">
        <v>553</v>
      </c>
    </row>
    <row r="8" spans="1:6" x14ac:dyDescent="0.2">
      <c r="B8" s="5"/>
    </row>
    <row r="9" spans="1:6" ht="23.25" customHeight="1" x14ac:dyDescent="0.25">
      <c r="A9" s="1">
        <v>1</v>
      </c>
      <c r="B9" s="10" t="s">
        <v>155</v>
      </c>
      <c r="C9" s="11">
        <v>32</v>
      </c>
      <c r="D9" s="11" t="s">
        <v>0</v>
      </c>
    </row>
    <row r="10" spans="1:6" ht="23.25" customHeight="1" x14ac:dyDescent="0.25">
      <c r="A10" s="1">
        <f>1+A9</f>
        <v>2</v>
      </c>
      <c r="B10" s="10" t="s">
        <v>156</v>
      </c>
      <c r="C10" s="11">
        <v>10</v>
      </c>
      <c r="D10" s="11" t="s">
        <v>0</v>
      </c>
    </row>
    <row r="11" spans="1:6" ht="23.25" customHeight="1" x14ac:dyDescent="0.25">
      <c r="A11" s="1">
        <f t="shared" ref="A11:A76" si="0">1+A10</f>
        <v>3</v>
      </c>
      <c r="B11" s="10" t="s">
        <v>157</v>
      </c>
      <c r="C11" s="11">
        <v>44</v>
      </c>
      <c r="D11" s="11" t="s">
        <v>0</v>
      </c>
    </row>
    <row r="12" spans="1:6" ht="23.25" customHeight="1" x14ac:dyDescent="0.25">
      <c r="A12" s="1">
        <f t="shared" si="0"/>
        <v>4</v>
      </c>
      <c r="B12" s="10" t="s">
        <v>158</v>
      </c>
      <c r="C12" s="11">
        <v>26</v>
      </c>
      <c r="D12" s="11" t="s">
        <v>4</v>
      </c>
    </row>
    <row r="13" spans="1:6" ht="23.25" customHeight="1" x14ac:dyDescent="0.25">
      <c r="A13" s="1">
        <f t="shared" si="0"/>
        <v>5</v>
      </c>
      <c r="B13" s="10" t="s">
        <v>318</v>
      </c>
      <c r="C13" s="11">
        <v>30</v>
      </c>
      <c r="D13" s="11" t="s">
        <v>0</v>
      </c>
    </row>
    <row r="14" spans="1:6" ht="23.25" customHeight="1" x14ac:dyDescent="0.25">
      <c r="A14" s="1">
        <f t="shared" si="0"/>
        <v>6</v>
      </c>
      <c r="B14" s="10" t="s">
        <v>319</v>
      </c>
      <c r="C14" s="11">
        <v>28</v>
      </c>
      <c r="D14" s="11" t="s">
        <v>0</v>
      </c>
    </row>
    <row r="15" spans="1:6" ht="23.25" customHeight="1" x14ac:dyDescent="0.25">
      <c r="A15" s="1">
        <f t="shared" si="0"/>
        <v>7</v>
      </c>
      <c r="B15" s="10" t="s">
        <v>159</v>
      </c>
      <c r="C15" s="11">
        <v>7</v>
      </c>
      <c r="D15" s="11" t="s">
        <v>100</v>
      </c>
    </row>
    <row r="16" spans="1:6" ht="23.25" customHeight="1" x14ac:dyDescent="0.25">
      <c r="A16" s="1">
        <f t="shared" si="0"/>
        <v>8</v>
      </c>
      <c r="B16" s="10" t="s">
        <v>320</v>
      </c>
      <c r="C16" s="11">
        <v>50</v>
      </c>
      <c r="D16" s="11" t="s">
        <v>0</v>
      </c>
    </row>
    <row r="17" spans="1:6" ht="23.25" customHeight="1" x14ac:dyDescent="0.25">
      <c r="A17" s="1">
        <f t="shared" si="0"/>
        <v>9</v>
      </c>
      <c r="B17" s="10" t="s">
        <v>160</v>
      </c>
      <c r="C17" s="11">
        <v>36</v>
      </c>
      <c r="D17" s="11" t="s">
        <v>0</v>
      </c>
    </row>
    <row r="18" spans="1:6" ht="23.25" customHeight="1" x14ac:dyDescent="0.4">
      <c r="A18" s="1">
        <f t="shared" si="0"/>
        <v>10</v>
      </c>
      <c r="B18" s="10" t="s">
        <v>161</v>
      </c>
      <c r="C18" s="11">
        <v>152</v>
      </c>
      <c r="D18" s="11" t="s">
        <v>0</v>
      </c>
      <c r="F18" s="16" t="s">
        <v>562</v>
      </c>
    </row>
    <row r="19" spans="1:6" ht="23.25" customHeight="1" x14ac:dyDescent="0.25">
      <c r="A19" s="1">
        <f t="shared" si="0"/>
        <v>11</v>
      </c>
      <c r="B19" s="10" t="s">
        <v>162</v>
      </c>
      <c r="C19" s="11">
        <v>112</v>
      </c>
      <c r="D19" s="11" t="s">
        <v>0</v>
      </c>
    </row>
    <row r="20" spans="1:6" ht="23.25" customHeight="1" x14ac:dyDescent="0.25">
      <c r="A20" s="1">
        <f t="shared" si="0"/>
        <v>12</v>
      </c>
      <c r="B20" s="10" t="s">
        <v>163</v>
      </c>
      <c r="C20" s="11">
        <v>17</v>
      </c>
      <c r="D20" s="11" t="s">
        <v>0</v>
      </c>
    </row>
    <row r="21" spans="1:6" ht="23.25" customHeight="1" x14ac:dyDescent="0.25">
      <c r="A21" s="1">
        <f t="shared" si="0"/>
        <v>13</v>
      </c>
      <c r="B21" s="10" t="s">
        <v>164</v>
      </c>
      <c r="C21" s="11">
        <v>2420</v>
      </c>
      <c r="D21" s="11" t="s">
        <v>0</v>
      </c>
    </row>
    <row r="22" spans="1:6" ht="23.25" customHeight="1" x14ac:dyDescent="0.25">
      <c r="A22" s="1">
        <f t="shared" si="0"/>
        <v>14</v>
      </c>
      <c r="B22" s="10" t="s">
        <v>165</v>
      </c>
      <c r="C22" s="11">
        <v>10</v>
      </c>
      <c r="D22" s="11" t="s">
        <v>4</v>
      </c>
    </row>
    <row r="23" spans="1:6" ht="23.25" customHeight="1" x14ac:dyDescent="0.25">
      <c r="A23" s="1">
        <f t="shared" si="0"/>
        <v>15</v>
      </c>
      <c r="B23" s="10" t="s">
        <v>166</v>
      </c>
      <c r="C23" s="11">
        <v>6</v>
      </c>
      <c r="D23" s="11" t="s">
        <v>0</v>
      </c>
    </row>
    <row r="24" spans="1:6" ht="23.25" customHeight="1" x14ac:dyDescent="0.25">
      <c r="A24" s="1">
        <f t="shared" si="0"/>
        <v>16</v>
      </c>
      <c r="B24" s="10" t="s">
        <v>3</v>
      </c>
      <c r="C24" s="11">
        <v>118</v>
      </c>
      <c r="D24" s="11" t="s">
        <v>4</v>
      </c>
    </row>
    <row r="25" spans="1:6" ht="23.25" customHeight="1" x14ac:dyDescent="0.25">
      <c r="A25" s="1">
        <f t="shared" si="0"/>
        <v>17</v>
      </c>
      <c r="B25" s="10" t="s">
        <v>167</v>
      </c>
      <c r="C25" s="11">
        <v>75</v>
      </c>
      <c r="D25" s="11" t="s">
        <v>0</v>
      </c>
    </row>
    <row r="26" spans="1:6" ht="23.25" customHeight="1" x14ac:dyDescent="0.25">
      <c r="A26" s="1">
        <f t="shared" si="0"/>
        <v>18</v>
      </c>
      <c r="B26" s="10" t="s">
        <v>66</v>
      </c>
      <c r="C26" s="11">
        <v>6</v>
      </c>
      <c r="D26" s="11" t="s">
        <v>4</v>
      </c>
    </row>
    <row r="27" spans="1:6" ht="23.25" customHeight="1" x14ac:dyDescent="0.25">
      <c r="A27" s="1">
        <f t="shared" si="0"/>
        <v>19</v>
      </c>
      <c r="B27" s="10" t="s">
        <v>321</v>
      </c>
      <c r="C27" s="11">
        <v>23</v>
      </c>
      <c r="D27" s="11" t="s">
        <v>15</v>
      </c>
    </row>
    <row r="28" spans="1:6" ht="23.25" customHeight="1" x14ac:dyDescent="0.25">
      <c r="A28" s="1">
        <f t="shared" si="0"/>
        <v>20</v>
      </c>
      <c r="B28" s="10" t="s">
        <v>168</v>
      </c>
      <c r="C28" s="11">
        <v>4</v>
      </c>
      <c r="D28" s="11" t="s">
        <v>0</v>
      </c>
    </row>
    <row r="29" spans="1:6" ht="23.25" customHeight="1" x14ac:dyDescent="0.25">
      <c r="A29" s="1">
        <f t="shared" si="0"/>
        <v>21</v>
      </c>
      <c r="B29" s="10" t="s">
        <v>169</v>
      </c>
      <c r="C29" s="11">
        <v>32</v>
      </c>
      <c r="D29" s="11" t="s">
        <v>7</v>
      </c>
    </row>
    <row r="30" spans="1:6" ht="23.25" customHeight="1" x14ac:dyDescent="0.25">
      <c r="A30" s="1">
        <f t="shared" si="0"/>
        <v>22</v>
      </c>
      <c r="B30" s="10" t="s">
        <v>67</v>
      </c>
      <c r="C30" s="11">
        <v>4528</v>
      </c>
      <c r="D30" s="11" t="s">
        <v>2</v>
      </c>
    </row>
    <row r="31" spans="1:6" ht="23.25" customHeight="1" x14ac:dyDescent="0.25">
      <c r="A31" s="1">
        <f t="shared" si="0"/>
        <v>23</v>
      </c>
      <c r="B31" s="10" t="s">
        <v>68</v>
      </c>
      <c r="C31" s="11">
        <v>128</v>
      </c>
      <c r="D31" s="11" t="s">
        <v>2</v>
      </c>
    </row>
    <row r="32" spans="1:6" ht="23.25" customHeight="1" x14ac:dyDescent="0.25">
      <c r="A32" s="1">
        <f t="shared" si="0"/>
        <v>24</v>
      </c>
      <c r="B32" s="10" t="s">
        <v>170</v>
      </c>
      <c r="C32" s="11">
        <v>472</v>
      </c>
      <c r="D32" s="11" t="s">
        <v>2</v>
      </c>
    </row>
    <row r="33" spans="1:6" ht="23.25" customHeight="1" x14ac:dyDescent="0.25">
      <c r="A33" s="1">
        <f t="shared" si="0"/>
        <v>25</v>
      </c>
      <c r="B33" s="10" t="s">
        <v>171</v>
      </c>
      <c r="C33" s="11">
        <v>120</v>
      </c>
      <c r="D33" s="11" t="s">
        <v>2</v>
      </c>
    </row>
    <row r="34" spans="1:6" ht="23.25" customHeight="1" x14ac:dyDescent="0.25">
      <c r="A34" s="1">
        <f t="shared" si="0"/>
        <v>26</v>
      </c>
      <c r="B34" s="10" t="s">
        <v>172</v>
      </c>
      <c r="C34" s="11">
        <v>4</v>
      </c>
      <c r="D34" s="11" t="s">
        <v>7</v>
      </c>
    </row>
    <row r="35" spans="1:6" ht="23.25" customHeight="1" x14ac:dyDescent="0.25">
      <c r="A35" s="1">
        <f t="shared" si="0"/>
        <v>27</v>
      </c>
      <c r="B35" s="10" t="s">
        <v>173</v>
      </c>
      <c r="C35" s="11">
        <v>2</v>
      </c>
      <c r="D35" s="11" t="s">
        <v>14</v>
      </c>
    </row>
    <row r="36" spans="1:6" ht="23.25" customHeight="1" x14ac:dyDescent="0.25">
      <c r="A36" s="1">
        <f t="shared" si="0"/>
        <v>28</v>
      </c>
      <c r="B36" s="10" t="s">
        <v>322</v>
      </c>
      <c r="C36" s="11">
        <v>420</v>
      </c>
      <c r="D36" s="11" t="s">
        <v>7</v>
      </c>
    </row>
    <row r="37" spans="1:6" ht="23.25" customHeight="1" x14ac:dyDescent="0.35">
      <c r="A37" s="1">
        <f t="shared" si="0"/>
        <v>29</v>
      </c>
      <c r="B37" s="10" t="s">
        <v>8</v>
      </c>
      <c r="C37" s="11">
        <v>28</v>
      </c>
      <c r="D37" s="11" t="s">
        <v>9</v>
      </c>
      <c r="F37" s="15" t="s">
        <v>563</v>
      </c>
    </row>
    <row r="38" spans="1:6" ht="35.25" customHeight="1" x14ac:dyDescent="0.25">
      <c r="A38" s="1">
        <f t="shared" si="0"/>
        <v>30</v>
      </c>
      <c r="B38" s="26" t="s">
        <v>323</v>
      </c>
      <c r="C38" s="11">
        <v>58</v>
      </c>
      <c r="D38" s="11" t="s">
        <v>7</v>
      </c>
    </row>
    <row r="39" spans="1:6" ht="35.25" customHeight="1" x14ac:dyDescent="0.25">
      <c r="B39" s="26" t="s">
        <v>576</v>
      </c>
      <c r="C39" s="11">
        <v>20</v>
      </c>
      <c r="D39" s="11" t="s">
        <v>7</v>
      </c>
    </row>
    <row r="40" spans="1:6" ht="35.25" customHeight="1" x14ac:dyDescent="0.25">
      <c r="B40" s="26" t="s">
        <v>577</v>
      </c>
      <c r="C40" s="11">
        <v>24</v>
      </c>
      <c r="D40" s="11" t="s">
        <v>7</v>
      </c>
    </row>
    <row r="41" spans="1:6" ht="35.25" customHeight="1" x14ac:dyDescent="0.25">
      <c r="A41" s="1">
        <f>1+A38</f>
        <v>31</v>
      </c>
      <c r="B41" s="26" t="s">
        <v>324</v>
      </c>
      <c r="C41" s="11">
        <v>40</v>
      </c>
      <c r="D41" s="11" t="s">
        <v>7</v>
      </c>
    </row>
    <row r="42" spans="1:6" ht="35.25" customHeight="1" x14ac:dyDescent="0.25">
      <c r="A42" s="1">
        <f t="shared" si="0"/>
        <v>32</v>
      </c>
      <c r="B42" s="26" t="s">
        <v>325</v>
      </c>
      <c r="C42" s="11">
        <v>26</v>
      </c>
      <c r="D42" s="11" t="s">
        <v>7</v>
      </c>
    </row>
    <row r="43" spans="1:6" ht="35.25" customHeight="1" x14ac:dyDescent="0.25">
      <c r="A43" s="1">
        <f t="shared" si="0"/>
        <v>33</v>
      </c>
      <c r="B43" s="26" t="s">
        <v>326</v>
      </c>
      <c r="C43" s="11">
        <v>58</v>
      </c>
      <c r="D43" s="11" t="s">
        <v>7</v>
      </c>
    </row>
    <row r="44" spans="1:6" ht="35.25" customHeight="1" x14ac:dyDescent="0.25">
      <c r="A44" s="1">
        <f t="shared" si="0"/>
        <v>34</v>
      </c>
      <c r="B44" s="26" t="s">
        <v>327</v>
      </c>
      <c r="C44" s="11">
        <v>46</v>
      </c>
      <c r="D44" s="11" t="s">
        <v>7</v>
      </c>
    </row>
    <row r="45" spans="1:6" ht="23.25" customHeight="1" x14ac:dyDescent="0.25">
      <c r="A45" s="1">
        <f t="shared" si="0"/>
        <v>35</v>
      </c>
      <c r="B45" s="10" t="s">
        <v>174</v>
      </c>
      <c r="C45" s="11">
        <v>80</v>
      </c>
      <c r="D45" s="11" t="s">
        <v>7</v>
      </c>
    </row>
    <row r="46" spans="1:6" ht="23.25" customHeight="1" x14ac:dyDescent="0.25">
      <c r="A46" s="1">
        <f t="shared" si="0"/>
        <v>36</v>
      </c>
      <c r="B46" s="10" t="s">
        <v>175</v>
      </c>
      <c r="C46" s="11">
        <v>48</v>
      </c>
      <c r="D46" s="11" t="s">
        <v>7</v>
      </c>
    </row>
    <row r="47" spans="1:6" ht="23.25" customHeight="1" x14ac:dyDescent="0.25">
      <c r="A47" s="1">
        <f t="shared" si="0"/>
        <v>37</v>
      </c>
      <c r="B47" s="10" t="s">
        <v>176</v>
      </c>
      <c r="C47" s="11">
        <v>3</v>
      </c>
      <c r="D47" s="11" t="s">
        <v>7</v>
      </c>
    </row>
    <row r="48" spans="1:6" ht="23.25" customHeight="1" x14ac:dyDescent="0.25">
      <c r="A48" s="1">
        <f t="shared" si="0"/>
        <v>38</v>
      </c>
      <c r="B48" s="10" t="s">
        <v>177</v>
      </c>
      <c r="C48" s="11">
        <v>11</v>
      </c>
      <c r="D48" s="11" t="s">
        <v>7</v>
      </c>
    </row>
    <row r="49" spans="1:4" ht="23.25" customHeight="1" x14ac:dyDescent="0.25">
      <c r="A49" s="1">
        <f t="shared" si="0"/>
        <v>39</v>
      </c>
      <c r="B49" s="10" t="s">
        <v>72</v>
      </c>
      <c r="C49" s="11">
        <v>16</v>
      </c>
      <c r="D49" s="11" t="s">
        <v>7</v>
      </c>
    </row>
    <row r="50" spans="1:4" ht="23.25" customHeight="1" x14ac:dyDescent="0.25">
      <c r="A50" s="1">
        <f t="shared" si="0"/>
        <v>40</v>
      </c>
      <c r="B50" s="10" t="s">
        <v>178</v>
      </c>
      <c r="C50" s="11">
        <v>11</v>
      </c>
      <c r="D50" s="11" t="s">
        <v>41</v>
      </c>
    </row>
    <row r="51" spans="1:4" ht="23.25" customHeight="1" x14ac:dyDescent="0.25">
      <c r="A51" s="1">
        <f t="shared" si="0"/>
        <v>41</v>
      </c>
      <c r="B51" s="10" t="s">
        <v>74</v>
      </c>
      <c r="C51" s="11">
        <v>6</v>
      </c>
      <c r="D51" s="11" t="s">
        <v>7</v>
      </c>
    </row>
    <row r="52" spans="1:4" ht="23.25" customHeight="1" x14ac:dyDescent="0.25">
      <c r="A52" s="1">
        <f t="shared" si="0"/>
        <v>42</v>
      </c>
      <c r="B52" s="10" t="s">
        <v>13</v>
      </c>
      <c r="C52" s="11">
        <v>17</v>
      </c>
      <c r="D52" s="11" t="s">
        <v>7</v>
      </c>
    </row>
    <row r="53" spans="1:4" ht="23.25" customHeight="1" x14ac:dyDescent="0.25">
      <c r="A53" s="1">
        <f t="shared" si="0"/>
        <v>43</v>
      </c>
      <c r="B53" s="10" t="s">
        <v>179</v>
      </c>
      <c r="C53" s="11">
        <v>102</v>
      </c>
      <c r="D53" s="11" t="s">
        <v>14</v>
      </c>
    </row>
    <row r="54" spans="1:4" ht="23.25" customHeight="1" x14ac:dyDescent="0.25">
      <c r="A54" s="1">
        <f t="shared" si="0"/>
        <v>44</v>
      </c>
      <c r="B54" s="10" t="s">
        <v>328</v>
      </c>
      <c r="C54" s="11">
        <v>11</v>
      </c>
      <c r="D54" s="11" t="s">
        <v>21</v>
      </c>
    </row>
    <row r="55" spans="1:4" ht="23.25" customHeight="1" x14ac:dyDescent="0.25">
      <c r="A55" s="1">
        <f t="shared" si="0"/>
        <v>45</v>
      </c>
      <c r="B55" s="10" t="s">
        <v>180</v>
      </c>
      <c r="C55" s="11">
        <v>13</v>
      </c>
      <c r="D55" s="11" t="s">
        <v>61</v>
      </c>
    </row>
    <row r="56" spans="1:4" ht="23.25" customHeight="1" x14ac:dyDescent="0.25">
      <c r="A56" s="1">
        <f t="shared" si="0"/>
        <v>46</v>
      </c>
      <c r="B56" s="10" t="s">
        <v>181</v>
      </c>
      <c r="C56" s="11">
        <v>13</v>
      </c>
      <c r="D56" s="11" t="s">
        <v>61</v>
      </c>
    </row>
    <row r="57" spans="1:4" ht="23.25" customHeight="1" x14ac:dyDescent="0.25">
      <c r="A57" s="1">
        <f t="shared" si="0"/>
        <v>47</v>
      </c>
      <c r="B57" s="10" t="s">
        <v>282</v>
      </c>
      <c r="C57" s="11">
        <v>106</v>
      </c>
      <c r="D57" s="11" t="s">
        <v>7</v>
      </c>
    </row>
    <row r="58" spans="1:4" ht="23.25" customHeight="1" x14ac:dyDescent="0.25">
      <c r="A58" s="1">
        <f t="shared" si="0"/>
        <v>48</v>
      </c>
      <c r="B58" s="10" t="s">
        <v>182</v>
      </c>
      <c r="C58" s="11">
        <v>6</v>
      </c>
      <c r="D58" s="11" t="s">
        <v>7</v>
      </c>
    </row>
    <row r="59" spans="1:4" ht="23.25" customHeight="1" x14ac:dyDescent="0.25">
      <c r="A59" s="1">
        <f t="shared" si="0"/>
        <v>49</v>
      </c>
      <c r="B59" s="10" t="s">
        <v>183</v>
      </c>
      <c r="C59" s="11">
        <v>5</v>
      </c>
      <c r="D59" s="11" t="s">
        <v>7</v>
      </c>
    </row>
    <row r="60" spans="1:4" ht="23.25" customHeight="1" x14ac:dyDescent="0.25">
      <c r="A60" s="1">
        <f t="shared" si="0"/>
        <v>50</v>
      </c>
      <c r="B60" s="10" t="s">
        <v>184</v>
      </c>
      <c r="C60" s="11">
        <v>2</v>
      </c>
      <c r="D60" s="11" t="s">
        <v>7</v>
      </c>
    </row>
    <row r="61" spans="1:4" ht="23.25" customHeight="1" x14ac:dyDescent="0.25">
      <c r="A61" s="1">
        <f t="shared" si="0"/>
        <v>51</v>
      </c>
      <c r="B61" s="10" t="s">
        <v>185</v>
      </c>
      <c r="C61" s="11">
        <v>2</v>
      </c>
      <c r="D61" s="11" t="s">
        <v>7</v>
      </c>
    </row>
    <row r="62" spans="1:4" ht="23.25" customHeight="1" x14ac:dyDescent="0.25">
      <c r="A62" s="1">
        <f t="shared" si="0"/>
        <v>52</v>
      </c>
      <c r="B62" s="10" t="s">
        <v>186</v>
      </c>
      <c r="C62" s="11">
        <v>34</v>
      </c>
      <c r="D62" s="11" t="s">
        <v>14</v>
      </c>
    </row>
    <row r="63" spans="1:4" ht="33" customHeight="1" x14ac:dyDescent="0.25">
      <c r="A63" s="1">
        <f t="shared" si="0"/>
        <v>53</v>
      </c>
      <c r="B63" s="12" t="s">
        <v>575</v>
      </c>
      <c r="C63" s="11">
        <v>585</v>
      </c>
      <c r="D63" s="11" t="s">
        <v>7</v>
      </c>
    </row>
    <row r="64" spans="1:4" ht="23.25" customHeight="1" x14ac:dyDescent="0.25">
      <c r="A64" s="1">
        <f t="shared" si="0"/>
        <v>54</v>
      </c>
      <c r="B64" s="10" t="s">
        <v>329</v>
      </c>
      <c r="C64" s="11">
        <v>24</v>
      </c>
      <c r="D64" s="11" t="s">
        <v>7</v>
      </c>
    </row>
    <row r="65" spans="1:5" ht="23.25" customHeight="1" x14ac:dyDescent="0.25">
      <c r="A65" s="1">
        <f t="shared" si="0"/>
        <v>55</v>
      </c>
      <c r="B65" s="10" t="s">
        <v>187</v>
      </c>
      <c r="C65" s="11">
        <v>20</v>
      </c>
      <c r="D65" s="11" t="s">
        <v>7</v>
      </c>
    </row>
    <row r="66" spans="1:5" ht="23.25" customHeight="1" x14ac:dyDescent="0.25">
      <c r="A66" s="1">
        <f t="shared" si="0"/>
        <v>56</v>
      </c>
      <c r="B66" s="10" t="s">
        <v>188</v>
      </c>
      <c r="C66" s="11">
        <v>9</v>
      </c>
      <c r="D66" s="11" t="s">
        <v>61</v>
      </c>
    </row>
    <row r="67" spans="1:5" ht="23.25" customHeight="1" x14ac:dyDescent="0.25">
      <c r="A67" s="1">
        <f t="shared" si="0"/>
        <v>57</v>
      </c>
      <c r="B67" s="10" t="s">
        <v>108</v>
      </c>
      <c r="C67" s="11">
        <v>41</v>
      </c>
      <c r="D67" s="11" t="s">
        <v>7</v>
      </c>
    </row>
    <row r="68" spans="1:5" ht="33" customHeight="1" x14ac:dyDescent="0.25">
      <c r="A68" s="1">
        <f t="shared" si="0"/>
        <v>58</v>
      </c>
      <c r="B68" s="12" t="s">
        <v>189</v>
      </c>
      <c r="C68" s="11">
        <v>130</v>
      </c>
      <c r="D68" s="11" t="s">
        <v>21</v>
      </c>
    </row>
    <row r="69" spans="1:5" ht="23.25" customHeight="1" x14ac:dyDescent="0.25">
      <c r="A69" s="1">
        <f t="shared" si="0"/>
        <v>59</v>
      </c>
      <c r="B69" s="10" t="s">
        <v>190</v>
      </c>
      <c r="C69" s="11">
        <v>30</v>
      </c>
      <c r="D69" s="11" t="s">
        <v>21</v>
      </c>
    </row>
    <row r="70" spans="1:5" s="27" customFormat="1" ht="36.75" customHeight="1" x14ac:dyDescent="0.25">
      <c r="A70" s="27">
        <f t="shared" si="0"/>
        <v>60</v>
      </c>
      <c r="B70" s="12" t="s">
        <v>20</v>
      </c>
      <c r="C70" s="28">
        <v>5</v>
      </c>
      <c r="D70" s="28" t="s">
        <v>21</v>
      </c>
      <c r="E70" s="29"/>
    </row>
    <row r="71" spans="1:5" s="27" customFormat="1" ht="31.5" customHeight="1" x14ac:dyDescent="0.25">
      <c r="A71" s="27">
        <f t="shared" si="0"/>
        <v>61</v>
      </c>
      <c r="B71" s="12" t="s">
        <v>191</v>
      </c>
      <c r="C71" s="28">
        <v>34</v>
      </c>
      <c r="D71" s="28" t="s">
        <v>21</v>
      </c>
      <c r="E71" s="29"/>
    </row>
    <row r="72" spans="1:5" s="27" customFormat="1" ht="31.5" customHeight="1" x14ac:dyDescent="0.25">
      <c r="A72" s="27">
        <f t="shared" si="0"/>
        <v>62</v>
      </c>
      <c r="B72" s="12" t="s">
        <v>111</v>
      </c>
      <c r="C72" s="28">
        <v>180</v>
      </c>
      <c r="D72" s="28" t="s">
        <v>21</v>
      </c>
      <c r="E72" s="29"/>
    </row>
    <row r="73" spans="1:5" ht="23.25" customHeight="1" x14ac:dyDescent="0.25">
      <c r="A73" s="1">
        <f t="shared" si="0"/>
        <v>63</v>
      </c>
      <c r="B73" s="10" t="s">
        <v>330</v>
      </c>
      <c r="C73" s="11">
        <v>130</v>
      </c>
      <c r="D73" s="11" t="s">
        <v>1</v>
      </c>
    </row>
    <row r="74" spans="1:5" ht="23.25" customHeight="1" x14ac:dyDescent="0.25">
      <c r="A74" s="1">
        <f t="shared" si="0"/>
        <v>64</v>
      </c>
      <c r="B74" s="10" t="s">
        <v>331</v>
      </c>
      <c r="C74" s="11">
        <f>40+830</f>
        <v>870</v>
      </c>
      <c r="D74" s="11" t="s">
        <v>0</v>
      </c>
    </row>
    <row r="75" spans="1:5" ht="23.25" customHeight="1" x14ac:dyDescent="0.25">
      <c r="A75" s="1">
        <f t="shared" si="0"/>
        <v>65</v>
      </c>
      <c r="B75" s="10" t="s">
        <v>109</v>
      </c>
      <c r="C75" s="11">
        <f>193+72</f>
        <v>265</v>
      </c>
      <c r="D75" s="11" t="s">
        <v>7</v>
      </c>
    </row>
    <row r="76" spans="1:5" ht="23.25" customHeight="1" x14ac:dyDescent="0.25">
      <c r="A76" s="1">
        <f t="shared" si="0"/>
        <v>66</v>
      </c>
      <c r="B76" s="10" t="s">
        <v>192</v>
      </c>
      <c r="C76" s="11">
        <f>54+8</f>
        <v>62</v>
      </c>
      <c r="D76" s="11" t="s">
        <v>0</v>
      </c>
    </row>
    <row r="77" spans="1:5" ht="23.25" customHeight="1" x14ac:dyDescent="0.25">
      <c r="A77" s="1">
        <f t="shared" ref="A77:A140" si="1">1+A76</f>
        <v>67</v>
      </c>
      <c r="B77" s="10" t="s">
        <v>332</v>
      </c>
      <c r="C77" s="11">
        <f>40+20</f>
        <v>60</v>
      </c>
      <c r="D77" s="11" t="s">
        <v>0</v>
      </c>
    </row>
    <row r="78" spans="1:5" ht="23.25" customHeight="1" x14ac:dyDescent="0.25">
      <c r="A78" s="1">
        <f t="shared" si="1"/>
        <v>68</v>
      </c>
      <c r="B78" s="10" t="s">
        <v>193</v>
      </c>
      <c r="C78" s="11">
        <v>22</v>
      </c>
      <c r="D78" s="11" t="s">
        <v>0</v>
      </c>
    </row>
    <row r="79" spans="1:5" ht="23.25" customHeight="1" x14ac:dyDescent="0.25">
      <c r="A79" s="1">
        <f t="shared" si="1"/>
        <v>69</v>
      </c>
      <c r="B79" s="10" t="s">
        <v>333</v>
      </c>
      <c r="C79" s="11">
        <f>70+66</f>
        <v>136</v>
      </c>
      <c r="D79" s="11" t="s">
        <v>0</v>
      </c>
    </row>
    <row r="80" spans="1:5" ht="23.25" customHeight="1" x14ac:dyDescent="0.25">
      <c r="A80" s="1">
        <f t="shared" si="1"/>
        <v>70</v>
      </c>
      <c r="B80" s="10" t="s">
        <v>334</v>
      </c>
      <c r="C80" s="11">
        <v>14</v>
      </c>
      <c r="D80" s="11" t="s">
        <v>0</v>
      </c>
    </row>
    <row r="81" spans="1:4" ht="23.25" customHeight="1" x14ac:dyDescent="0.25">
      <c r="A81" s="1">
        <f t="shared" si="1"/>
        <v>71</v>
      </c>
      <c r="B81" s="10" t="s">
        <v>194</v>
      </c>
      <c r="C81" s="11">
        <v>32</v>
      </c>
      <c r="D81" s="11" t="s">
        <v>0</v>
      </c>
    </row>
    <row r="82" spans="1:4" ht="23.25" customHeight="1" x14ac:dyDescent="0.25">
      <c r="A82" s="1">
        <f t="shared" si="1"/>
        <v>72</v>
      </c>
      <c r="B82" s="10" t="s">
        <v>335</v>
      </c>
      <c r="C82" s="11">
        <v>721</v>
      </c>
      <c r="D82" s="11" t="s">
        <v>0</v>
      </c>
    </row>
    <row r="83" spans="1:4" ht="23.25" customHeight="1" x14ac:dyDescent="0.25">
      <c r="A83" s="1">
        <f t="shared" si="1"/>
        <v>73</v>
      </c>
      <c r="B83" s="10" t="s">
        <v>336</v>
      </c>
      <c r="C83" s="11">
        <v>220</v>
      </c>
      <c r="D83" s="11" t="s">
        <v>0</v>
      </c>
    </row>
    <row r="84" spans="1:4" ht="23.25" customHeight="1" x14ac:dyDescent="0.25">
      <c r="A84" s="1">
        <f t="shared" si="1"/>
        <v>74</v>
      </c>
      <c r="B84" s="10" t="s">
        <v>337</v>
      </c>
      <c r="C84" s="11">
        <v>142</v>
      </c>
      <c r="D84" s="11" t="s">
        <v>5</v>
      </c>
    </row>
    <row r="85" spans="1:4" ht="23.25" customHeight="1" x14ac:dyDescent="0.25">
      <c r="A85" s="1">
        <f t="shared" si="1"/>
        <v>75</v>
      </c>
      <c r="B85" s="10" t="s">
        <v>338</v>
      </c>
      <c r="C85" s="11">
        <v>136</v>
      </c>
      <c r="D85" s="11" t="s">
        <v>21</v>
      </c>
    </row>
    <row r="86" spans="1:4" ht="31.5" customHeight="1" x14ac:dyDescent="0.25">
      <c r="A86" s="1">
        <f t="shared" si="1"/>
        <v>76</v>
      </c>
      <c r="B86" s="12" t="s">
        <v>113</v>
      </c>
      <c r="C86" s="11">
        <v>2524</v>
      </c>
      <c r="D86" s="11" t="s">
        <v>7</v>
      </c>
    </row>
    <row r="87" spans="1:4" ht="23.25" customHeight="1" x14ac:dyDescent="0.25">
      <c r="A87" s="1">
        <f t="shared" si="1"/>
        <v>77</v>
      </c>
      <c r="B87" s="10" t="s">
        <v>25</v>
      </c>
      <c r="C87" s="11">
        <v>504</v>
      </c>
      <c r="D87" s="11" t="s">
        <v>7</v>
      </c>
    </row>
    <row r="88" spans="1:4" ht="23.25" customHeight="1" x14ac:dyDescent="0.25">
      <c r="A88" s="1">
        <f t="shared" si="1"/>
        <v>78</v>
      </c>
      <c r="B88" s="10" t="s">
        <v>195</v>
      </c>
      <c r="C88" s="11">
        <v>43</v>
      </c>
      <c r="D88" s="11" t="s">
        <v>7</v>
      </c>
    </row>
    <row r="89" spans="1:4" ht="23.25" customHeight="1" x14ac:dyDescent="0.25">
      <c r="A89" s="1">
        <f t="shared" si="1"/>
        <v>79</v>
      </c>
      <c r="B89" s="10" t="s">
        <v>78</v>
      </c>
      <c r="C89" s="11">
        <v>2514</v>
      </c>
      <c r="D89" s="11" t="s">
        <v>69</v>
      </c>
    </row>
    <row r="90" spans="1:4" ht="23.25" customHeight="1" x14ac:dyDescent="0.25">
      <c r="A90" s="1">
        <f t="shared" si="1"/>
        <v>80</v>
      </c>
      <c r="B90" s="10" t="s">
        <v>339</v>
      </c>
      <c r="C90" s="11">
        <v>165</v>
      </c>
      <c r="D90" s="11" t="s">
        <v>14</v>
      </c>
    </row>
    <row r="91" spans="1:4" ht="23.25" customHeight="1" x14ac:dyDescent="0.25">
      <c r="A91" s="1">
        <f t="shared" si="1"/>
        <v>81</v>
      </c>
      <c r="B91" s="10" t="s">
        <v>196</v>
      </c>
      <c r="C91" s="11">
        <v>2</v>
      </c>
      <c r="D91" s="11" t="s">
        <v>69</v>
      </c>
    </row>
    <row r="92" spans="1:4" ht="23.25" customHeight="1" x14ac:dyDescent="0.25">
      <c r="A92" s="1">
        <f t="shared" si="1"/>
        <v>82</v>
      </c>
      <c r="B92" s="10" t="s">
        <v>197</v>
      </c>
      <c r="C92" s="11">
        <v>2</v>
      </c>
      <c r="D92" s="11" t="s">
        <v>69</v>
      </c>
    </row>
    <row r="93" spans="1:4" ht="23.25" customHeight="1" x14ac:dyDescent="0.25">
      <c r="A93" s="1">
        <f t="shared" si="1"/>
        <v>83</v>
      </c>
      <c r="B93" s="10" t="s">
        <v>198</v>
      </c>
      <c r="C93" s="11">
        <v>4</v>
      </c>
      <c r="D93" s="11" t="s">
        <v>69</v>
      </c>
    </row>
    <row r="94" spans="1:4" ht="23.25" customHeight="1" x14ac:dyDescent="0.25">
      <c r="A94" s="1">
        <f t="shared" si="1"/>
        <v>84</v>
      </c>
      <c r="B94" s="10" t="s">
        <v>199</v>
      </c>
      <c r="C94" s="11">
        <v>2</v>
      </c>
      <c r="D94" s="11" t="s">
        <v>14</v>
      </c>
    </row>
    <row r="95" spans="1:4" ht="23.25" customHeight="1" x14ac:dyDescent="0.25">
      <c r="A95" s="1">
        <f t="shared" si="1"/>
        <v>85</v>
      </c>
      <c r="B95" s="10" t="s">
        <v>200</v>
      </c>
      <c r="C95" s="11">
        <v>74</v>
      </c>
      <c r="D95" s="11" t="s">
        <v>0</v>
      </c>
    </row>
    <row r="96" spans="1:4" ht="23.25" customHeight="1" x14ac:dyDescent="0.25">
      <c r="A96" s="1">
        <f t="shared" si="1"/>
        <v>86</v>
      </c>
      <c r="B96" s="10" t="s">
        <v>201</v>
      </c>
      <c r="C96" s="11">
        <v>60</v>
      </c>
      <c r="D96" s="11" t="s">
        <v>14</v>
      </c>
    </row>
    <row r="97" spans="1:4" ht="23.25" customHeight="1" x14ac:dyDescent="0.25">
      <c r="A97" s="1">
        <f t="shared" si="1"/>
        <v>87</v>
      </c>
      <c r="B97" s="10" t="s">
        <v>340</v>
      </c>
      <c r="C97" s="11">
        <v>51</v>
      </c>
      <c r="D97" s="11" t="s">
        <v>0</v>
      </c>
    </row>
    <row r="98" spans="1:4" ht="23.25" customHeight="1" x14ac:dyDescent="0.25">
      <c r="A98" s="1">
        <f t="shared" si="1"/>
        <v>88</v>
      </c>
      <c r="B98" s="10" t="s">
        <v>341</v>
      </c>
      <c r="C98" s="11">
        <v>7</v>
      </c>
      <c r="D98" s="11" t="s">
        <v>0</v>
      </c>
    </row>
    <row r="99" spans="1:4" ht="23.25" customHeight="1" x14ac:dyDescent="0.25">
      <c r="A99" s="1">
        <f t="shared" si="1"/>
        <v>89</v>
      </c>
      <c r="B99" s="10" t="s">
        <v>342</v>
      </c>
      <c r="C99" s="11">
        <v>65</v>
      </c>
      <c r="D99" s="11" t="s">
        <v>0</v>
      </c>
    </row>
    <row r="100" spans="1:4" ht="23.25" customHeight="1" x14ac:dyDescent="0.25">
      <c r="A100" s="1">
        <f t="shared" si="1"/>
        <v>90</v>
      </c>
      <c r="B100" s="10" t="s">
        <v>343</v>
      </c>
      <c r="C100" s="11">
        <v>126</v>
      </c>
      <c r="D100" s="11" t="s">
        <v>0</v>
      </c>
    </row>
    <row r="101" spans="1:4" ht="23.25" customHeight="1" x14ac:dyDescent="0.25">
      <c r="A101" s="1">
        <f t="shared" si="1"/>
        <v>91</v>
      </c>
      <c r="B101" s="10" t="s">
        <v>344</v>
      </c>
      <c r="C101" s="11">
        <v>423</v>
      </c>
      <c r="D101" s="11" t="s">
        <v>0</v>
      </c>
    </row>
    <row r="102" spans="1:4" ht="23.25" customHeight="1" x14ac:dyDescent="0.25">
      <c r="A102" s="1">
        <f t="shared" si="1"/>
        <v>92</v>
      </c>
      <c r="B102" s="10" t="s">
        <v>345</v>
      </c>
      <c r="C102" s="11">
        <v>2101</v>
      </c>
      <c r="D102" s="11" t="s">
        <v>0</v>
      </c>
    </row>
    <row r="103" spans="1:4" ht="23.25" customHeight="1" x14ac:dyDescent="0.25">
      <c r="A103" s="1">
        <f t="shared" si="1"/>
        <v>93</v>
      </c>
      <c r="B103" s="10" t="s">
        <v>346</v>
      </c>
      <c r="C103" s="11">
        <v>625</v>
      </c>
      <c r="D103" s="11" t="s">
        <v>0</v>
      </c>
    </row>
    <row r="104" spans="1:4" ht="23.25" customHeight="1" x14ac:dyDescent="0.25">
      <c r="A104" s="1">
        <f t="shared" si="1"/>
        <v>94</v>
      </c>
      <c r="B104" s="10" t="s">
        <v>347</v>
      </c>
      <c r="C104" s="11">
        <v>211</v>
      </c>
      <c r="D104" s="11" t="s">
        <v>0</v>
      </c>
    </row>
    <row r="105" spans="1:4" ht="23.25" customHeight="1" x14ac:dyDescent="0.25">
      <c r="A105" s="1">
        <f t="shared" si="1"/>
        <v>95</v>
      </c>
      <c r="B105" s="10" t="s">
        <v>348</v>
      </c>
      <c r="C105" s="11">
        <v>18</v>
      </c>
      <c r="D105" s="11" t="s">
        <v>0</v>
      </c>
    </row>
    <row r="106" spans="1:4" ht="23.25" customHeight="1" x14ac:dyDescent="0.25">
      <c r="A106" s="1">
        <f t="shared" si="1"/>
        <v>96</v>
      </c>
      <c r="B106" s="10" t="s">
        <v>202</v>
      </c>
      <c r="C106" s="11">
        <v>750</v>
      </c>
      <c r="D106" s="11" t="s">
        <v>7</v>
      </c>
    </row>
    <row r="107" spans="1:4" ht="23.25" customHeight="1" x14ac:dyDescent="0.25">
      <c r="A107" s="1">
        <f t="shared" si="1"/>
        <v>97</v>
      </c>
      <c r="B107" s="10" t="s">
        <v>203</v>
      </c>
      <c r="C107" s="11">
        <v>20</v>
      </c>
      <c r="D107" s="11" t="s">
        <v>7</v>
      </c>
    </row>
    <row r="108" spans="1:4" ht="23.25" customHeight="1" x14ac:dyDescent="0.25">
      <c r="A108" s="1">
        <f t="shared" si="1"/>
        <v>98</v>
      </c>
      <c r="B108" s="10" t="s">
        <v>204</v>
      </c>
      <c r="C108" s="11">
        <v>2416</v>
      </c>
      <c r="D108" s="11" t="s">
        <v>7</v>
      </c>
    </row>
    <row r="109" spans="1:4" ht="23.25" customHeight="1" x14ac:dyDescent="0.25">
      <c r="A109" s="1">
        <f t="shared" si="1"/>
        <v>99</v>
      </c>
      <c r="B109" s="10" t="s">
        <v>205</v>
      </c>
      <c r="C109" s="11">
        <v>1468</v>
      </c>
      <c r="D109" s="11" t="s">
        <v>7</v>
      </c>
    </row>
    <row r="110" spans="1:4" ht="38.25" customHeight="1" x14ac:dyDescent="0.25">
      <c r="A110" s="1">
        <f t="shared" si="1"/>
        <v>100</v>
      </c>
      <c r="B110" s="25" t="s">
        <v>349</v>
      </c>
      <c r="C110" s="11">
        <v>4</v>
      </c>
      <c r="D110" s="11" t="s">
        <v>14</v>
      </c>
    </row>
    <row r="111" spans="1:4" ht="23.25" customHeight="1" x14ac:dyDescent="0.25">
      <c r="A111" s="1">
        <f t="shared" si="1"/>
        <v>101</v>
      </c>
      <c r="B111" s="10" t="s">
        <v>350</v>
      </c>
      <c r="C111" s="11">
        <v>16</v>
      </c>
      <c r="D111" s="11" t="s">
        <v>5</v>
      </c>
    </row>
    <row r="112" spans="1:4" ht="23.25" customHeight="1" x14ac:dyDescent="0.25">
      <c r="A112" s="1">
        <f t="shared" si="1"/>
        <v>102</v>
      </c>
      <c r="B112" s="10" t="s">
        <v>206</v>
      </c>
      <c r="C112" s="11">
        <v>55</v>
      </c>
      <c r="D112" s="11" t="s">
        <v>1</v>
      </c>
    </row>
    <row r="113" spans="1:4" ht="23.25" customHeight="1" x14ac:dyDescent="0.25">
      <c r="A113" s="1">
        <f t="shared" si="1"/>
        <v>103</v>
      </c>
      <c r="B113" s="10" t="s">
        <v>207</v>
      </c>
      <c r="C113" s="11">
        <v>40</v>
      </c>
      <c r="D113" s="11" t="s">
        <v>1</v>
      </c>
    </row>
    <row r="114" spans="1:4" ht="23.25" customHeight="1" x14ac:dyDescent="0.25">
      <c r="A114" s="1">
        <f t="shared" si="1"/>
        <v>104</v>
      </c>
      <c r="B114" s="10" t="s">
        <v>208</v>
      </c>
      <c r="C114" s="11">
        <v>55</v>
      </c>
      <c r="D114" s="11" t="s">
        <v>1</v>
      </c>
    </row>
    <row r="115" spans="1:4" ht="23.25" customHeight="1" x14ac:dyDescent="0.25">
      <c r="A115" s="1">
        <f t="shared" si="1"/>
        <v>105</v>
      </c>
      <c r="B115" s="10" t="s">
        <v>80</v>
      </c>
      <c r="C115" s="11">
        <v>200</v>
      </c>
      <c r="D115" s="11" t="s">
        <v>1</v>
      </c>
    </row>
    <row r="116" spans="1:4" ht="23.25" customHeight="1" x14ac:dyDescent="0.25">
      <c r="A116" s="1">
        <f t="shared" si="1"/>
        <v>106</v>
      </c>
      <c r="B116" s="10" t="s">
        <v>124</v>
      </c>
      <c r="C116" s="11">
        <v>185</v>
      </c>
      <c r="D116" s="11" t="s">
        <v>1</v>
      </c>
    </row>
    <row r="117" spans="1:4" ht="23.25" customHeight="1" x14ac:dyDescent="0.25">
      <c r="A117" s="1">
        <f t="shared" si="1"/>
        <v>107</v>
      </c>
      <c r="B117" s="10" t="s">
        <v>32</v>
      </c>
      <c r="C117" s="11">
        <v>329</v>
      </c>
      <c r="D117" s="11" t="s">
        <v>1</v>
      </c>
    </row>
    <row r="118" spans="1:4" ht="23.25" customHeight="1" x14ac:dyDescent="0.25">
      <c r="A118" s="1">
        <f t="shared" si="1"/>
        <v>108</v>
      </c>
      <c r="B118" s="10" t="s">
        <v>209</v>
      </c>
      <c r="C118" s="11">
        <v>10</v>
      </c>
      <c r="D118" s="11" t="s">
        <v>1</v>
      </c>
    </row>
    <row r="119" spans="1:4" ht="23.25" customHeight="1" x14ac:dyDescent="0.25">
      <c r="A119" s="1">
        <f t="shared" si="1"/>
        <v>109</v>
      </c>
      <c r="B119" s="10" t="s">
        <v>210</v>
      </c>
      <c r="C119" s="11">
        <v>400</v>
      </c>
      <c r="D119" s="11" t="s">
        <v>1</v>
      </c>
    </row>
    <row r="120" spans="1:4" ht="23.25" customHeight="1" x14ac:dyDescent="0.25">
      <c r="A120" s="1">
        <f t="shared" si="1"/>
        <v>110</v>
      </c>
      <c r="B120" s="10" t="s">
        <v>82</v>
      </c>
      <c r="C120" s="11">
        <v>90</v>
      </c>
      <c r="D120" s="11" t="s">
        <v>1</v>
      </c>
    </row>
    <row r="121" spans="1:4" ht="23.25" customHeight="1" x14ac:dyDescent="0.25">
      <c r="A121" s="1">
        <f t="shared" si="1"/>
        <v>111</v>
      </c>
      <c r="B121" s="10" t="s">
        <v>125</v>
      </c>
      <c r="C121" s="11">
        <v>15</v>
      </c>
      <c r="D121" s="11" t="s">
        <v>1</v>
      </c>
    </row>
    <row r="122" spans="1:4" ht="23.25" customHeight="1" x14ac:dyDescent="0.25">
      <c r="A122" s="1">
        <f t="shared" si="1"/>
        <v>112</v>
      </c>
      <c r="B122" s="10" t="s">
        <v>351</v>
      </c>
      <c r="C122" s="11">
        <v>300</v>
      </c>
      <c r="D122" s="11" t="s">
        <v>1</v>
      </c>
    </row>
    <row r="123" spans="1:4" ht="23.25" customHeight="1" x14ac:dyDescent="0.25">
      <c r="A123" s="1">
        <f t="shared" si="1"/>
        <v>113</v>
      </c>
      <c r="B123" s="10" t="s">
        <v>352</v>
      </c>
      <c r="C123" s="11">
        <v>445</v>
      </c>
      <c r="D123" s="11" t="s">
        <v>1</v>
      </c>
    </row>
    <row r="124" spans="1:4" ht="23.25" customHeight="1" x14ac:dyDescent="0.25">
      <c r="A124" s="1">
        <f t="shared" si="1"/>
        <v>114</v>
      </c>
      <c r="B124" s="10" t="s">
        <v>211</v>
      </c>
      <c r="C124" s="11">
        <v>331</v>
      </c>
      <c r="D124" s="11" t="s">
        <v>1</v>
      </c>
    </row>
    <row r="125" spans="1:4" ht="23.25" customHeight="1" x14ac:dyDescent="0.25">
      <c r="A125" s="1">
        <f t="shared" si="1"/>
        <v>115</v>
      </c>
      <c r="B125" s="12" t="s">
        <v>212</v>
      </c>
      <c r="C125" s="11">
        <v>1</v>
      </c>
      <c r="D125" s="11" t="s">
        <v>7</v>
      </c>
    </row>
    <row r="126" spans="1:4" ht="23.25" customHeight="1" x14ac:dyDescent="0.25">
      <c r="A126" s="1">
        <f t="shared" si="1"/>
        <v>116</v>
      </c>
      <c r="B126" s="10" t="s">
        <v>284</v>
      </c>
      <c r="C126" s="11">
        <v>2</v>
      </c>
      <c r="D126" s="11" t="s">
        <v>7</v>
      </c>
    </row>
    <row r="127" spans="1:4" ht="23.25" customHeight="1" x14ac:dyDescent="0.25">
      <c r="A127" s="1">
        <f t="shared" si="1"/>
        <v>117</v>
      </c>
      <c r="B127" s="10" t="s">
        <v>353</v>
      </c>
      <c r="C127" s="11">
        <v>2</v>
      </c>
      <c r="D127" s="11" t="s">
        <v>7</v>
      </c>
    </row>
    <row r="128" spans="1:4" ht="23.25" customHeight="1" x14ac:dyDescent="0.25">
      <c r="A128" s="1">
        <f t="shared" si="1"/>
        <v>118</v>
      </c>
      <c r="B128" s="10" t="s">
        <v>354</v>
      </c>
      <c r="C128" s="11">
        <v>1</v>
      </c>
      <c r="D128" s="11" t="s">
        <v>7</v>
      </c>
    </row>
    <row r="129" spans="1:4" ht="23.25" customHeight="1" x14ac:dyDescent="0.25">
      <c r="A129" s="1">
        <f t="shared" si="1"/>
        <v>119</v>
      </c>
      <c r="B129" s="10" t="s">
        <v>35</v>
      </c>
      <c r="C129" s="11">
        <v>109</v>
      </c>
      <c r="D129" s="11" t="s">
        <v>7</v>
      </c>
    </row>
    <row r="130" spans="1:4" ht="23.25" customHeight="1" x14ac:dyDescent="0.25">
      <c r="A130" s="1">
        <f t="shared" si="1"/>
        <v>120</v>
      </c>
      <c r="B130" s="10" t="s">
        <v>214</v>
      </c>
      <c r="C130" s="11">
        <v>9</v>
      </c>
      <c r="D130" s="11" t="s">
        <v>69</v>
      </c>
    </row>
    <row r="131" spans="1:4" ht="23.25" customHeight="1" x14ac:dyDescent="0.25">
      <c r="A131" s="1">
        <f t="shared" si="1"/>
        <v>121</v>
      </c>
      <c r="B131" s="10" t="s">
        <v>213</v>
      </c>
      <c r="C131" s="11">
        <v>109</v>
      </c>
      <c r="D131" s="11" t="s">
        <v>69</v>
      </c>
    </row>
    <row r="132" spans="1:4" ht="23.25" customHeight="1" x14ac:dyDescent="0.25">
      <c r="A132" s="1">
        <f t="shared" si="1"/>
        <v>122</v>
      </c>
      <c r="B132" s="10" t="s">
        <v>215</v>
      </c>
      <c r="C132" s="11">
        <v>50</v>
      </c>
      <c r="D132" s="11" t="s">
        <v>4</v>
      </c>
    </row>
    <row r="133" spans="1:4" ht="23.25" customHeight="1" x14ac:dyDescent="0.25">
      <c r="A133" s="1">
        <f t="shared" si="1"/>
        <v>123</v>
      </c>
      <c r="B133" s="10" t="s">
        <v>355</v>
      </c>
      <c r="C133" s="11">
        <v>83</v>
      </c>
      <c r="D133" s="11" t="s">
        <v>7</v>
      </c>
    </row>
    <row r="134" spans="1:4" ht="23.25" customHeight="1" x14ac:dyDescent="0.25">
      <c r="A134" s="1">
        <f t="shared" si="1"/>
        <v>124</v>
      </c>
      <c r="B134" s="10" t="s">
        <v>37</v>
      </c>
      <c r="C134" s="11">
        <v>27</v>
      </c>
      <c r="D134" s="11" t="s">
        <v>7</v>
      </c>
    </row>
    <row r="135" spans="1:4" ht="23.25" customHeight="1" x14ac:dyDescent="0.25">
      <c r="A135" s="1">
        <f t="shared" si="1"/>
        <v>125</v>
      </c>
      <c r="B135" s="10" t="s">
        <v>356</v>
      </c>
      <c r="C135" s="11">
        <v>39</v>
      </c>
      <c r="D135" s="11" t="s">
        <v>7</v>
      </c>
    </row>
    <row r="136" spans="1:4" ht="23.25" customHeight="1" x14ac:dyDescent="0.25">
      <c r="A136" s="1">
        <f t="shared" si="1"/>
        <v>126</v>
      </c>
      <c r="B136" s="10" t="s">
        <v>87</v>
      </c>
      <c r="C136" s="11">
        <v>9</v>
      </c>
      <c r="D136" s="11" t="s">
        <v>7</v>
      </c>
    </row>
    <row r="137" spans="1:4" ht="23.25" customHeight="1" x14ac:dyDescent="0.25">
      <c r="A137" s="1">
        <f t="shared" si="1"/>
        <v>127</v>
      </c>
      <c r="B137" s="10" t="s">
        <v>357</v>
      </c>
      <c r="C137" s="11">
        <v>11</v>
      </c>
      <c r="D137" s="11" t="s">
        <v>7</v>
      </c>
    </row>
    <row r="138" spans="1:4" ht="23.25" customHeight="1" x14ac:dyDescent="0.25">
      <c r="A138" s="1">
        <f t="shared" si="1"/>
        <v>128</v>
      </c>
      <c r="B138" s="10" t="s">
        <v>131</v>
      </c>
      <c r="C138" s="11">
        <v>1</v>
      </c>
      <c r="D138" s="11" t="s">
        <v>4</v>
      </c>
    </row>
    <row r="139" spans="1:4" ht="23.25" customHeight="1" x14ac:dyDescent="0.25">
      <c r="A139" s="1">
        <f t="shared" si="1"/>
        <v>129</v>
      </c>
      <c r="B139" s="10" t="s">
        <v>216</v>
      </c>
      <c r="C139" s="11">
        <v>8</v>
      </c>
      <c r="D139" s="11" t="s">
        <v>4</v>
      </c>
    </row>
    <row r="140" spans="1:4" ht="23.25" customHeight="1" x14ac:dyDescent="0.25">
      <c r="A140" s="1">
        <f t="shared" si="1"/>
        <v>130</v>
      </c>
      <c r="B140" s="10" t="s">
        <v>127</v>
      </c>
      <c r="C140" s="11">
        <v>4</v>
      </c>
      <c r="D140" s="11" t="s">
        <v>4</v>
      </c>
    </row>
    <row r="141" spans="1:4" ht="23.25" customHeight="1" x14ac:dyDescent="0.25">
      <c r="A141" s="1">
        <f t="shared" ref="A141:A201" si="2">1+A140</f>
        <v>131</v>
      </c>
      <c r="B141" s="10" t="s">
        <v>217</v>
      </c>
      <c r="C141" s="11">
        <v>4</v>
      </c>
      <c r="D141" s="11" t="s">
        <v>4</v>
      </c>
    </row>
    <row r="142" spans="1:4" ht="23.25" customHeight="1" x14ac:dyDescent="0.25">
      <c r="A142" s="1">
        <f t="shared" si="2"/>
        <v>132</v>
      </c>
      <c r="B142" s="10" t="s">
        <v>128</v>
      </c>
      <c r="C142" s="11">
        <v>29</v>
      </c>
      <c r="D142" s="11" t="s">
        <v>4</v>
      </c>
    </row>
    <row r="143" spans="1:4" ht="23.25" customHeight="1" x14ac:dyDescent="0.25">
      <c r="A143" s="1">
        <f t="shared" si="2"/>
        <v>133</v>
      </c>
      <c r="B143" s="10" t="s">
        <v>358</v>
      </c>
      <c r="C143" s="11">
        <v>17</v>
      </c>
      <c r="D143" s="11" t="s">
        <v>4</v>
      </c>
    </row>
    <row r="144" spans="1:4" ht="23.25" customHeight="1" x14ac:dyDescent="0.25">
      <c r="A144" s="1">
        <f t="shared" si="2"/>
        <v>134</v>
      </c>
      <c r="B144" s="10" t="s">
        <v>218</v>
      </c>
      <c r="C144" s="11">
        <v>62</v>
      </c>
      <c r="D144" s="11" t="s">
        <v>4</v>
      </c>
    </row>
    <row r="145" spans="1:4" ht="23.25" customHeight="1" x14ac:dyDescent="0.25">
      <c r="A145" s="1">
        <f t="shared" si="2"/>
        <v>135</v>
      </c>
      <c r="B145" s="10" t="s">
        <v>359</v>
      </c>
      <c r="C145" s="11">
        <v>9</v>
      </c>
      <c r="D145" s="11" t="s">
        <v>69</v>
      </c>
    </row>
    <row r="146" spans="1:4" ht="23.25" customHeight="1" x14ac:dyDescent="0.25">
      <c r="A146" s="1">
        <f t="shared" si="2"/>
        <v>136</v>
      </c>
      <c r="B146" s="10" t="s">
        <v>219</v>
      </c>
      <c r="C146" s="11">
        <v>2</v>
      </c>
      <c r="D146" s="11" t="s">
        <v>9</v>
      </c>
    </row>
    <row r="147" spans="1:4" ht="23.25" customHeight="1" x14ac:dyDescent="0.25">
      <c r="A147" s="1">
        <f t="shared" si="2"/>
        <v>137</v>
      </c>
      <c r="B147" s="10" t="s">
        <v>360</v>
      </c>
      <c r="C147" s="11">
        <v>8</v>
      </c>
      <c r="D147" s="11" t="s">
        <v>0</v>
      </c>
    </row>
    <row r="148" spans="1:4" ht="23.25" customHeight="1" x14ac:dyDescent="0.25">
      <c r="A148" s="1">
        <f t="shared" si="2"/>
        <v>138</v>
      </c>
      <c r="B148" s="10" t="s">
        <v>220</v>
      </c>
      <c r="C148" s="11">
        <v>20</v>
      </c>
      <c r="D148" s="11" t="s">
        <v>9</v>
      </c>
    </row>
    <row r="149" spans="1:4" ht="23.25" customHeight="1" x14ac:dyDescent="0.25">
      <c r="A149" s="1">
        <f t="shared" si="2"/>
        <v>139</v>
      </c>
      <c r="B149" s="10" t="s">
        <v>361</v>
      </c>
      <c r="C149" s="11">
        <v>12</v>
      </c>
      <c r="D149" s="11" t="s">
        <v>362</v>
      </c>
    </row>
    <row r="150" spans="1:4" ht="23.25" customHeight="1" x14ac:dyDescent="0.25">
      <c r="A150" s="1">
        <f t="shared" si="2"/>
        <v>140</v>
      </c>
      <c r="B150" s="10" t="s">
        <v>363</v>
      </c>
      <c r="C150" s="11">
        <v>112</v>
      </c>
      <c r="D150" s="11" t="s">
        <v>4</v>
      </c>
    </row>
    <row r="151" spans="1:4" ht="23.25" customHeight="1" x14ac:dyDescent="0.25">
      <c r="A151" s="1">
        <f t="shared" si="2"/>
        <v>141</v>
      </c>
      <c r="B151" s="10" t="s">
        <v>221</v>
      </c>
      <c r="C151" s="11">
        <v>2</v>
      </c>
      <c r="D151" s="11" t="s">
        <v>4</v>
      </c>
    </row>
    <row r="152" spans="1:4" ht="23.25" customHeight="1" x14ac:dyDescent="0.25">
      <c r="A152" s="1">
        <f t="shared" si="2"/>
        <v>142</v>
      </c>
      <c r="B152" s="10" t="s">
        <v>364</v>
      </c>
      <c r="C152" s="11">
        <v>28</v>
      </c>
      <c r="D152" s="11" t="s">
        <v>4</v>
      </c>
    </row>
    <row r="153" spans="1:4" ht="23.25" customHeight="1" x14ac:dyDescent="0.25">
      <c r="A153" s="1">
        <f t="shared" si="2"/>
        <v>143</v>
      </c>
      <c r="B153" s="10" t="s">
        <v>222</v>
      </c>
      <c r="C153" s="11">
        <v>8</v>
      </c>
      <c r="D153" s="11" t="s">
        <v>4</v>
      </c>
    </row>
    <row r="154" spans="1:4" ht="23.25" customHeight="1" x14ac:dyDescent="0.25">
      <c r="A154" s="1">
        <f t="shared" si="2"/>
        <v>144</v>
      </c>
      <c r="B154" s="10" t="s">
        <v>39</v>
      </c>
      <c r="C154" s="11">
        <v>22</v>
      </c>
      <c r="D154" s="11" t="s">
        <v>4</v>
      </c>
    </row>
    <row r="155" spans="1:4" ht="23.25" customHeight="1" x14ac:dyDescent="0.25">
      <c r="A155" s="1">
        <f t="shared" si="2"/>
        <v>145</v>
      </c>
      <c r="B155" s="10" t="s">
        <v>223</v>
      </c>
      <c r="C155" s="11">
        <v>8</v>
      </c>
      <c r="D155" s="11" t="s">
        <v>69</v>
      </c>
    </row>
    <row r="156" spans="1:4" ht="23.25" customHeight="1" x14ac:dyDescent="0.25">
      <c r="A156" s="1">
        <f t="shared" si="2"/>
        <v>146</v>
      </c>
      <c r="B156" s="10" t="s">
        <v>224</v>
      </c>
      <c r="C156" s="11">
        <v>8</v>
      </c>
      <c r="D156" s="11" t="s">
        <v>69</v>
      </c>
    </row>
    <row r="157" spans="1:4" ht="23.25" customHeight="1" x14ac:dyDescent="0.25">
      <c r="A157" s="1">
        <f t="shared" si="2"/>
        <v>147</v>
      </c>
      <c r="B157" s="10" t="s">
        <v>132</v>
      </c>
      <c r="C157" s="11">
        <v>8</v>
      </c>
      <c r="D157" s="11" t="s">
        <v>69</v>
      </c>
    </row>
    <row r="158" spans="1:4" ht="23.25" customHeight="1" x14ac:dyDescent="0.25">
      <c r="A158" s="1">
        <f t="shared" si="2"/>
        <v>148</v>
      </c>
      <c r="B158" s="10" t="s">
        <v>225</v>
      </c>
      <c r="C158" s="11">
        <v>22</v>
      </c>
      <c r="D158" s="11" t="s">
        <v>4</v>
      </c>
    </row>
    <row r="159" spans="1:4" ht="23.25" customHeight="1" x14ac:dyDescent="0.25">
      <c r="A159" s="1">
        <f t="shared" si="2"/>
        <v>149</v>
      </c>
      <c r="B159" s="10" t="s">
        <v>226</v>
      </c>
      <c r="C159" s="11">
        <v>10</v>
      </c>
      <c r="D159" s="11" t="s">
        <v>0</v>
      </c>
    </row>
    <row r="160" spans="1:4" ht="23.25" customHeight="1" x14ac:dyDescent="0.25">
      <c r="A160" s="1">
        <f t="shared" si="2"/>
        <v>150</v>
      </c>
      <c r="B160" s="10" t="s">
        <v>227</v>
      </c>
      <c r="C160" s="11">
        <v>12</v>
      </c>
      <c r="D160" s="11" t="s">
        <v>0</v>
      </c>
    </row>
    <row r="161" spans="1:4" ht="23.25" customHeight="1" x14ac:dyDescent="0.25">
      <c r="A161" s="1">
        <f t="shared" si="2"/>
        <v>151</v>
      </c>
      <c r="B161" s="10" t="s">
        <v>365</v>
      </c>
      <c r="C161" s="11">
        <v>10</v>
      </c>
      <c r="D161" s="11" t="s">
        <v>0</v>
      </c>
    </row>
    <row r="162" spans="1:4" ht="23.25" customHeight="1" x14ac:dyDescent="0.25">
      <c r="A162" s="1">
        <f t="shared" si="2"/>
        <v>152</v>
      </c>
      <c r="B162" s="10" t="s">
        <v>366</v>
      </c>
      <c r="C162" s="11">
        <v>108</v>
      </c>
      <c r="D162" s="11" t="s">
        <v>0</v>
      </c>
    </row>
    <row r="163" spans="1:4" ht="23.25" customHeight="1" x14ac:dyDescent="0.25">
      <c r="A163" s="1">
        <v>153</v>
      </c>
      <c r="B163" s="10" t="s">
        <v>228</v>
      </c>
      <c r="C163" s="11">
        <v>64</v>
      </c>
      <c r="D163" s="11" t="s">
        <v>0</v>
      </c>
    </row>
    <row r="164" spans="1:4" ht="23.25" customHeight="1" x14ac:dyDescent="0.25">
      <c r="A164" s="1">
        <f t="shared" si="2"/>
        <v>154</v>
      </c>
      <c r="B164" s="10" t="s">
        <v>229</v>
      </c>
      <c r="C164" s="11">
        <v>64</v>
      </c>
      <c r="D164" s="11" t="s">
        <v>0</v>
      </c>
    </row>
    <row r="165" spans="1:4" ht="23.25" customHeight="1" x14ac:dyDescent="0.25">
      <c r="A165" s="1">
        <f t="shared" si="2"/>
        <v>155</v>
      </c>
      <c r="B165" s="10" t="s">
        <v>46</v>
      </c>
      <c r="C165" s="11">
        <v>132</v>
      </c>
      <c r="D165" s="11" t="s">
        <v>0</v>
      </c>
    </row>
    <row r="166" spans="1:4" ht="23.25" customHeight="1" x14ac:dyDescent="0.25">
      <c r="A166" s="1">
        <f t="shared" si="2"/>
        <v>156</v>
      </c>
      <c r="B166" s="10" t="s">
        <v>230</v>
      </c>
      <c r="C166" s="11">
        <v>6</v>
      </c>
      <c r="D166" s="11" t="s">
        <v>0</v>
      </c>
    </row>
    <row r="167" spans="1:4" ht="23.25" customHeight="1" x14ac:dyDescent="0.25">
      <c r="A167" s="1">
        <f t="shared" si="2"/>
        <v>157</v>
      </c>
      <c r="B167" s="10" t="s">
        <v>289</v>
      </c>
      <c r="C167" s="11">
        <v>16</v>
      </c>
      <c r="D167" s="11" t="s">
        <v>0</v>
      </c>
    </row>
    <row r="168" spans="1:4" ht="23.25" customHeight="1" x14ac:dyDescent="0.25">
      <c r="A168" s="1">
        <f t="shared" si="2"/>
        <v>158</v>
      </c>
      <c r="B168" s="10" t="s">
        <v>290</v>
      </c>
      <c r="C168" s="11">
        <v>16</v>
      </c>
      <c r="D168" s="11" t="s">
        <v>0</v>
      </c>
    </row>
    <row r="169" spans="1:4" ht="23.25" customHeight="1" x14ac:dyDescent="0.25">
      <c r="A169" s="1">
        <f t="shared" si="2"/>
        <v>159</v>
      </c>
      <c r="B169" s="10" t="s">
        <v>291</v>
      </c>
      <c r="C169" s="11">
        <v>16</v>
      </c>
      <c r="D169" s="11" t="s">
        <v>0</v>
      </c>
    </row>
    <row r="170" spans="1:4" ht="23.25" customHeight="1" x14ac:dyDescent="0.25">
      <c r="A170" s="1">
        <f t="shared" si="2"/>
        <v>160</v>
      </c>
      <c r="B170" s="10" t="s">
        <v>231</v>
      </c>
      <c r="C170" s="11">
        <v>14</v>
      </c>
      <c r="D170" s="11" t="s">
        <v>0</v>
      </c>
    </row>
    <row r="171" spans="1:4" ht="23.25" customHeight="1" x14ac:dyDescent="0.25">
      <c r="A171" s="1">
        <f t="shared" si="2"/>
        <v>161</v>
      </c>
      <c r="B171" s="10" t="s">
        <v>232</v>
      </c>
      <c r="C171" s="11">
        <v>8</v>
      </c>
      <c r="D171" s="11" t="s">
        <v>0</v>
      </c>
    </row>
    <row r="172" spans="1:4" ht="23.25" customHeight="1" x14ac:dyDescent="0.25">
      <c r="A172" s="1">
        <f t="shared" si="2"/>
        <v>162</v>
      </c>
      <c r="B172" s="10" t="s">
        <v>233</v>
      </c>
      <c r="C172" s="11">
        <v>4</v>
      </c>
      <c r="D172" s="11" t="s">
        <v>0</v>
      </c>
    </row>
    <row r="173" spans="1:4" ht="23.25" customHeight="1" x14ac:dyDescent="0.25">
      <c r="A173" s="1">
        <f t="shared" si="2"/>
        <v>163</v>
      </c>
      <c r="B173" s="10" t="s">
        <v>234</v>
      </c>
      <c r="C173" s="11">
        <v>8</v>
      </c>
      <c r="D173" s="11" t="s">
        <v>0</v>
      </c>
    </row>
    <row r="174" spans="1:4" ht="23.25" customHeight="1" x14ac:dyDescent="0.25">
      <c r="A174" s="1">
        <f t="shared" si="2"/>
        <v>164</v>
      </c>
      <c r="B174" s="10" t="s">
        <v>235</v>
      </c>
      <c r="C174" s="11">
        <v>86</v>
      </c>
      <c r="D174" s="11" t="s">
        <v>0</v>
      </c>
    </row>
    <row r="175" spans="1:4" ht="23.25" customHeight="1" x14ac:dyDescent="0.25">
      <c r="A175" s="1">
        <f t="shared" si="2"/>
        <v>165</v>
      </c>
      <c r="B175" s="10" t="s">
        <v>236</v>
      </c>
      <c r="C175" s="11">
        <v>58</v>
      </c>
      <c r="D175" s="11" t="s">
        <v>0</v>
      </c>
    </row>
    <row r="176" spans="1:4" ht="23.25" customHeight="1" x14ac:dyDescent="0.25">
      <c r="A176" s="1">
        <f t="shared" si="2"/>
        <v>166</v>
      </c>
      <c r="B176" s="10" t="s">
        <v>237</v>
      </c>
      <c r="C176" s="11">
        <v>25</v>
      </c>
      <c r="D176" s="11" t="s">
        <v>49</v>
      </c>
    </row>
    <row r="177" spans="1:4" ht="23.25" customHeight="1" x14ac:dyDescent="0.25">
      <c r="A177" s="1">
        <f t="shared" si="2"/>
        <v>167</v>
      </c>
      <c r="B177" s="10" t="s">
        <v>238</v>
      </c>
      <c r="C177" s="11">
        <v>2</v>
      </c>
      <c r="D177" s="11" t="s">
        <v>0</v>
      </c>
    </row>
    <row r="178" spans="1:4" ht="23.25" customHeight="1" x14ac:dyDescent="0.25">
      <c r="A178" s="1">
        <f t="shared" si="2"/>
        <v>168</v>
      </c>
      <c r="B178" s="10" t="s">
        <v>139</v>
      </c>
      <c r="C178" s="11">
        <v>30</v>
      </c>
      <c r="D178" s="11" t="s">
        <v>0</v>
      </c>
    </row>
    <row r="179" spans="1:4" ht="23.25" customHeight="1" x14ac:dyDescent="0.25">
      <c r="A179" s="1">
        <f t="shared" si="2"/>
        <v>169</v>
      </c>
      <c r="B179" s="10" t="s">
        <v>90</v>
      </c>
      <c r="C179" s="11">
        <v>86</v>
      </c>
      <c r="D179" s="11" t="s">
        <v>0</v>
      </c>
    </row>
    <row r="180" spans="1:4" ht="23.25" customHeight="1" x14ac:dyDescent="0.25">
      <c r="A180" s="1">
        <f t="shared" si="2"/>
        <v>170</v>
      </c>
      <c r="B180" s="10" t="s">
        <v>239</v>
      </c>
      <c r="C180" s="11">
        <v>46</v>
      </c>
      <c r="D180" s="11" t="s">
        <v>0</v>
      </c>
    </row>
    <row r="181" spans="1:4" ht="23.25" customHeight="1" x14ac:dyDescent="0.25">
      <c r="A181" s="1">
        <f t="shared" si="2"/>
        <v>171</v>
      </c>
      <c r="B181" s="10" t="s">
        <v>315</v>
      </c>
      <c r="C181" s="11">
        <v>30</v>
      </c>
      <c r="D181" s="11" t="s">
        <v>4</v>
      </c>
    </row>
    <row r="182" spans="1:4" ht="23.25" customHeight="1" x14ac:dyDescent="0.25">
      <c r="A182" s="1">
        <f t="shared" si="2"/>
        <v>172</v>
      </c>
      <c r="B182" s="10" t="s">
        <v>316</v>
      </c>
      <c r="C182" s="11">
        <v>116</v>
      </c>
      <c r="D182" s="11" t="s">
        <v>4</v>
      </c>
    </row>
    <row r="183" spans="1:4" ht="23.25" customHeight="1" x14ac:dyDescent="0.25">
      <c r="A183" s="1">
        <f t="shared" si="2"/>
        <v>173</v>
      </c>
      <c r="B183" s="10" t="s">
        <v>367</v>
      </c>
      <c r="C183" s="11">
        <v>1051</v>
      </c>
      <c r="D183" s="11" t="s">
        <v>0</v>
      </c>
    </row>
    <row r="184" spans="1:4" ht="23.25" customHeight="1" x14ac:dyDescent="0.25">
      <c r="A184" s="1">
        <f t="shared" si="2"/>
        <v>174</v>
      </c>
      <c r="B184" s="10" t="s">
        <v>368</v>
      </c>
      <c r="C184" s="11">
        <v>869</v>
      </c>
      <c r="D184" s="11" t="s">
        <v>0</v>
      </c>
    </row>
    <row r="185" spans="1:4" ht="23.25" customHeight="1" x14ac:dyDescent="0.25">
      <c r="A185" s="1">
        <f t="shared" si="2"/>
        <v>175</v>
      </c>
      <c r="B185" s="10" t="s">
        <v>369</v>
      </c>
      <c r="C185" s="11">
        <v>200</v>
      </c>
      <c r="D185" s="11" t="s">
        <v>0</v>
      </c>
    </row>
    <row r="186" spans="1:4" ht="23.25" customHeight="1" x14ac:dyDescent="0.25">
      <c r="A186" s="1">
        <f t="shared" si="2"/>
        <v>176</v>
      </c>
      <c r="B186" s="10" t="s">
        <v>240</v>
      </c>
      <c r="C186" s="11">
        <v>24</v>
      </c>
      <c r="D186" s="11" t="s">
        <v>7</v>
      </c>
    </row>
    <row r="187" spans="1:4" ht="23.25" customHeight="1" x14ac:dyDescent="0.25">
      <c r="A187" s="1">
        <f t="shared" si="2"/>
        <v>177</v>
      </c>
      <c r="B187" s="10" t="s">
        <v>142</v>
      </c>
      <c r="C187" s="11">
        <v>25</v>
      </c>
      <c r="D187" s="11" t="s">
        <v>7</v>
      </c>
    </row>
    <row r="188" spans="1:4" ht="23.25" customHeight="1" x14ac:dyDescent="0.25">
      <c r="A188" s="1">
        <f t="shared" si="2"/>
        <v>178</v>
      </c>
      <c r="B188" s="10" t="s">
        <v>241</v>
      </c>
      <c r="C188" s="11">
        <v>13</v>
      </c>
      <c r="D188" s="11" t="s">
        <v>7</v>
      </c>
    </row>
    <row r="189" spans="1:4" ht="23.25" customHeight="1" x14ac:dyDescent="0.25">
      <c r="A189" s="1">
        <f t="shared" si="2"/>
        <v>179</v>
      </c>
      <c r="B189" s="10" t="s">
        <v>242</v>
      </c>
      <c r="C189" s="11">
        <v>15</v>
      </c>
      <c r="D189" s="11" t="s">
        <v>7</v>
      </c>
    </row>
    <row r="190" spans="1:4" ht="23.25" customHeight="1" x14ac:dyDescent="0.25">
      <c r="A190" s="1">
        <f t="shared" si="2"/>
        <v>180</v>
      </c>
      <c r="B190" s="10" t="s">
        <v>243</v>
      </c>
      <c r="C190" s="11">
        <v>13</v>
      </c>
      <c r="D190" s="11" t="s">
        <v>7</v>
      </c>
    </row>
    <row r="191" spans="1:4" ht="23.25" customHeight="1" x14ac:dyDescent="0.25">
      <c r="A191" s="1">
        <f t="shared" si="2"/>
        <v>181</v>
      </c>
      <c r="B191" s="10" t="s">
        <v>244</v>
      </c>
      <c r="C191" s="11">
        <v>14</v>
      </c>
      <c r="D191" s="11" t="s">
        <v>7</v>
      </c>
    </row>
    <row r="192" spans="1:4" ht="23.25" customHeight="1" x14ac:dyDescent="0.25">
      <c r="A192" s="1">
        <f t="shared" si="2"/>
        <v>182</v>
      </c>
      <c r="B192" s="10" t="s">
        <v>245</v>
      </c>
      <c r="C192" s="11">
        <v>2</v>
      </c>
      <c r="D192" s="11" t="s">
        <v>7</v>
      </c>
    </row>
    <row r="193" spans="1:4" ht="23.25" customHeight="1" x14ac:dyDescent="0.25">
      <c r="A193" s="1">
        <f t="shared" si="2"/>
        <v>183</v>
      </c>
      <c r="B193" s="10" t="s">
        <v>246</v>
      </c>
      <c r="C193" s="11">
        <v>3</v>
      </c>
      <c r="D193" s="11" t="s">
        <v>7</v>
      </c>
    </row>
    <row r="194" spans="1:4" ht="23.25" customHeight="1" x14ac:dyDescent="0.25">
      <c r="A194" s="1">
        <f t="shared" si="2"/>
        <v>184</v>
      </c>
      <c r="B194" s="10" t="s">
        <v>247</v>
      </c>
      <c r="C194" s="11">
        <v>3</v>
      </c>
      <c r="D194" s="11" t="s">
        <v>7</v>
      </c>
    </row>
    <row r="195" spans="1:4" ht="23.25" customHeight="1" x14ac:dyDescent="0.25">
      <c r="A195" s="1">
        <f t="shared" si="2"/>
        <v>185</v>
      </c>
      <c r="B195" s="10" t="s">
        <v>248</v>
      </c>
      <c r="C195" s="11">
        <v>9</v>
      </c>
      <c r="D195" s="11" t="s">
        <v>0</v>
      </c>
    </row>
    <row r="196" spans="1:4" ht="23.25" customHeight="1" x14ac:dyDescent="0.25">
      <c r="A196" s="1">
        <f t="shared" si="2"/>
        <v>186</v>
      </c>
      <c r="B196" s="10" t="s">
        <v>249</v>
      </c>
      <c r="C196" s="11">
        <v>2</v>
      </c>
      <c r="D196" s="11" t="s">
        <v>0</v>
      </c>
    </row>
    <row r="197" spans="1:4" ht="23.25" customHeight="1" x14ac:dyDescent="0.25">
      <c r="A197" s="1">
        <f t="shared" si="2"/>
        <v>187</v>
      </c>
      <c r="B197" s="10" t="s">
        <v>250</v>
      </c>
      <c r="C197" s="11">
        <v>6</v>
      </c>
      <c r="D197" s="11" t="s">
        <v>0</v>
      </c>
    </row>
    <row r="198" spans="1:4" ht="23.25" customHeight="1" x14ac:dyDescent="0.25">
      <c r="A198" s="1">
        <f t="shared" si="2"/>
        <v>188</v>
      </c>
      <c r="B198" s="10" t="s">
        <v>251</v>
      </c>
      <c r="C198" s="11">
        <v>2</v>
      </c>
      <c r="D198" s="11" t="s">
        <v>0</v>
      </c>
    </row>
    <row r="199" spans="1:4" ht="23.25" customHeight="1" x14ac:dyDescent="0.25">
      <c r="A199" s="1">
        <f t="shared" si="2"/>
        <v>189</v>
      </c>
      <c r="B199" s="10" t="s">
        <v>252</v>
      </c>
      <c r="C199" s="11">
        <v>4</v>
      </c>
      <c r="D199" s="11" t="s">
        <v>0</v>
      </c>
    </row>
    <row r="200" spans="1:4" ht="23.25" customHeight="1" x14ac:dyDescent="0.25">
      <c r="A200" s="1">
        <f t="shared" si="2"/>
        <v>190</v>
      </c>
      <c r="B200" s="10" t="s">
        <v>370</v>
      </c>
      <c r="C200" s="11">
        <v>13</v>
      </c>
      <c r="D200" s="11" t="s">
        <v>15</v>
      </c>
    </row>
    <row r="201" spans="1:4" ht="23.25" customHeight="1" x14ac:dyDescent="0.25">
      <c r="A201" s="1">
        <f t="shared" si="2"/>
        <v>191</v>
      </c>
      <c r="B201" s="10" t="s">
        <v>145</v>
      </c>
      <c r="C201" s="11">
        <v>80</v>
      </c>
      <c r="D201" s="11" t="s">
        <v>61</v>
      </c>
    </row>
    <row r="202" spans="1:4" ht="23.25" customHeight="1" x14ac:dyDescent="0.25">
      <c r="A202" s="1">
        <f t="shared" ref="A202:A252" si="3">1+A201</f>
        <v>192</v>
      </c>
      <c r="B202" s="10" t="s">
        <v>253</v>
      </c>
      <c r="C202" s="11">
        <v>8</v>
      </c>
      <c r="D202" s="11" t="s">
        <v>69</v>
      </c>
    </row>
    <row r="203" spans="1:4" ht="23.25" customHeight="1" x14ac:dyDescent="0.25">
      <c r="A203" s="1">
        <f t="shared" si="3"/>
        <v>193</v>
      </c>
      <c r="B203" s="10" t="s">
        <v>146</v>
      </c>
      <c r="C203" s="11">
        <v>490</v>
      </c>
      <c r="D203" s="11" t="s">
        <v>0</v>
      </c>
    </row>
    <row r="204" spans="1:4" ht="23.25" customHeight="1" x14ac:dyDescent="0.25">
      <c r="A204" s="1">
        <f t="shared" si="3"/>
        <v>194</v>
      </c>
      <c r="B204" s="10" t="s">
        <v>254</v>
      </c>
      <c r="C204" s="11">
        <v>360</v>
      </c>
      <c r="D204" s="11" t="s">
        <v>0</v>
      </c>
    </row>
    <row r="205" spans="1:4" ht="23.25" customHeight="1" x14ac:dyDescent="0.25">
      <c r="A205" s="1">
        <f t="shared" si="3"/>
        <v>195</v>
      </c>
      <c r="B205" s="10" t="s">
        <v>255</v>
      </c>
      <c r="C205" s="11">
        <v>50</v>
      </c>
      <c r="D205" s="11" t="s">
        <v>0</v>
      </c>
    </row>
    <row r="206" spans="1:4" ht="23.25" customHeight="1" x14ac:dyDescent="0.25">
      <c r="A206" s="1">
        <f t="shared" si="3"/>
        <v>196</v>
      </c>
      <c r="B206" s="10" t="s">
        <v>92</v>
      </c>
      <c r="C206" s="11">
        <v>428</v>
      </c>
      <c r="D206" s="11" t="s">
        <v>0</v>
      </c>
    </row>
    <row r="207" spans="1:4" ht="23.25" customHeight="1" x14ac:dyDescent="0.25">
      <c r="A207" s="1">
        <f t="shared" si="3"/>
        <v>197</v>
      </c>
      <c r="B207" s="10" t="s">
        <v>256</v>
      </c>
      <c r="C207" s="11">
        <v>360</v>
      </c>
      <c r="D207" s="11" t="s">
        <v>0</v>
      </c>
    </row>
    <row r="208" spans="1:4" ht="23.25" customHeight="1" x14ac:dyDescent="0.25">
      <c r="A208" s="1">
        <f t="shared" si="3"/>
        <v>198</v>
      </c>
      <c r="B208" s="10" t="s">
        <v>257</v>
      </c>
      <c r="C208" s="11">
        <v>16</v>
      </c>
      <c r="D208" s="11" t="s">
        <v>0</v>
      </c>
    </row>
    <row r="209" spans="1:4" ht="23.25" customHeight="1" x14ac:dyDescent="0.25">
      <c r="A209" s="1">
        <f t="shared" si="3"/>
        <v>199</v>
      </c>
      <c r="B209" s="10" t="s">
        <v>93</v>
      </c>
      <c r="C209" s="11">
        <v>21</v>
      </c>
      <c r="D209" s="11" t="s">
        <v>56</v>
      </c>
    </row>
    <row r="210" spans="1:4" ht="23.25" customHeight="1" x14ac:dyDescent="0.25">
      <c r="A210" s="1">
        <f t="shared" si="3"/>
        <v>200</v>
      </c>
      <c r="B210" s="10" t="s">
        <v>94</v>
      </c>
      <c r="C210" s="11">
        <v>6</v>
      </c>
      <c r="D210" s="11" t="s">
        <v>89</v>
      </c>
    </row>
    <row r="211" spans="1:4" ht="23.25" customHeight="1" x14ac:dyDescent="0.25">
      <c r="A211" s="1">
        <f t="shared" si="3"/>
        <v>201</v>
      </c>
      <c r="B211" s="10" t="s">
        <v>95</v>
      </c>
      <c r="C211" s="11">
        <v>2</v>
      </c>
      <c r="D211" s="11" t="s">
        <v>0</v>
      </c>
    </row>
    <row r="212" spans="1:4" ht="23.25" customHeight="1" x14ac:dyDescent="0.25">
      <c r="A212" s="1">
        <f t="shared" si="3"/>
        <v>202</v>
      </c>
      <c r="B212" s="10" t="s">
        <v>371</v>
      </c>
      <c r="C212" s="11">
        <v>4</v>
      </c>
      <c r="D212" s="11" t="s">
        <v>21</v>
      </c>
    </row>
    <row r="213" spans="1:4" ht="23.25" customHeight="1" x14ac:dyDescent="0.25">
      <c r="A213" s="1">
        <f t="shared" si="3"/>
        <v>203</v>
      </c>
      <c r="B213" s="10" t="s">
        <v>258</v>
      </c>
      <c r="C213" s="11">
        <v>2</v>
      </c>
      <c r="D213" s="11" t="s">
        <v>14</v>
      </c>
    </row>
    <row r="214" spans="1:4" ht="23.25" customHeight="1" x14ac:dyDescent="0.25">
      <c r="A214" s="1">
        <f t="shared" si="3"/>
        <v>204</v>
      </c>
      <c r="B214" s="10" t="s">
        <v>259</v>
      </c>
      <c r="C214" s="11">
        <v>8</v>
      </c>
      <c r="D214" s="11" t="s">
        <v>0</v>
      </c>
    </row>
    <row r="215" spans="1:4" ht="23.25" customHeight="1" x14ac:dyDescent="0.25">
      <c r="A215" s="1">
        <f t="shared" si="3"/>
        <v>205</v>
      </c>
      <c r="B215" s="10" t="s">
        <v>578</v>
      </c>
      <c r="C215" s="11">
        <v>28</v>
      </c>
      <c r="D215" s="11" t="s">
        <v>0</v>
      </c>
    </row>
    <row r="216" spans="1:4" ht="23.25" customHeight="1" x14ac:dyDescent="0.25">
      <c r="A216" s="1">
        <f t="shared" si="3"/>
        <v>206</v>
      </c>
      <c r="B216" s="10" t="s">
        <v>260</v>
      </c>
      <c r="C216" s="11">
        <v>36</v>
      </c>
      <c r="D216" s="11" t="s">
        <v>0</v>
      </c>
    </row>
    <row r="217" spans="1:4" ht="23.25" customHeight="1" x14ac:dyDescent="0.25">
      <c r="A217" s="1">
        <f t="shared" si="3"/>
        <v>207</v>
      </c>
      <c r="B217" s="10" t="s">
        <v>261</v>
      </c>
      <c r="C217" s="11">
        <v>60</v>
      </c>
      <c r="D217" s="11" t="s">
        <v>0</v>
      </c>
    </row>
    <row r="218" spans="1:4" ht="36.75" customHeight="1" x14ac:dyDescent="0.25">
      <c r="A218" s="1">
        <v>208</v>
      </c>
      <c r="B218" s="26" t="s">
        <v>96</v>
      </c>
      <c r="C218" s="11">
        <v>52</v>
      </c>
      <c r="D218" s="11" t="s">
        <v>0</v>
      </c>
    </row>
    <row r="219" spans="1:4" ht="36.75" customHeight="1" x14ac:dyDescent="0.25">
      <c r="A219" s="1">
        <f t="shared" si="3"/>
        <v>209</v>
      </c>
      <c r="B219" s="12" t="s">
        <v>262</v>
      </c>
      <c r="C219" s="11">
        <v>478</v>
      </c>
      <c r="D219" s="11" t="s">
        <v>0</v>
      </c>
    </row>
    <row r="220" spans="1:4" ht="36.75" customHeight="1" x14ac:dyDescent="0.25">
      <c r="A220" s="1">
        <f t="shared" si="3"/>
        <v>210</v>
      </c>
      <c r="B220" s="12" t="s">
        <v>263</v>
      </c>
      <c r="C220" s="11">
        <v>10</v>
      </c>
      <c r="D220" s="11" t="s">
        <v>0</v>
      </c>
    </row>
    <row r="221" spans="1:4" ht="36.75" customHeight="1" x14ac:dyDescent="0.25">
      <c r="A221" s="1">
        <f t="shared" si="3"/>
        <v>211</v>
      </c>
      <c r="B221" s="12" t="s">
        <v>154</v>
      </c>
      <c r="C221" s="11">
        <f>528+1904</f>
        <v>2432</v>
      </c>
      <c r="D221" s="11" t="s">
        <v>0</v>
      </c>
    </row>
    <row r="222" spans="1:4" ht="23.25" customHeight="1" x14ac:dyDescent="0.25">
      <c r="A222" s="1">
        <f t="shared" si="3"/>
        <v>212</v>
      </c>
      <c r="B222" s="10" t="s">
        <v>264</v>
      </c>
      <c r="C222" s="11">
        <v>1</v>
      </c>
      <c r="D222" s="11" t="s">
        <v>69</v>
      </c>
    </row>
    <row r="223" spans="1:4" ht="23.25" customHeight="1" x14ac:dyDescent="0.25">
      <c r="A223" s="1">
        <f t="shared" si="3"/>
        <v>213</v>
      </c>
      <c r="B223" s="10" t="s">
        <v>372</v>
      </c>
      <c r="C223" s="11">
        <v>16</v>
      </c>
      <c r="D223" s="11" t="s">
        <v>0</v>
      </c>
    </row>
    <row r="224" spans="1:4" ht="23.25" customHeight="1" x14ac:dyDescent="0.25">
      <c r="A224" s="1">
        <f t="shared" si="3"/>
        <v>214</v>
      </c>
      <c r="B224" s="10" t="s">
        <v>265</v>
      </c>
      <c r="C224" s="11">
        <v>16</v>
      </c>
      <c r="D224" s="11" t="s">
        <v>0</v>
      </c>
    </row>
    <row r="225" spans="1:4" ht="23.25" customHeight="1" x14ac:dyDescent="0.25">
      <c r="A225" s="1">
        <f t="shared" si="3"/>
        <v>215</v>
      </c>
      <c r="B225" s="10" t="s">
        <v>266</v>
      </c>
      <c r="C225" s="11">
        <v>8</v>
      </c>
      <c r="D225" s="11" t="s">
        <v>0</v>
      </c>
    </row>
    <row r="226" spans="1:4" ht="23.25" customHeight="1" x14ac:dyDescent="0.25">
      <c r="A226" s="1">
        <f t="shared" si="3"/>
        <v>216</v>
      </c>
      <c r="B226" s="10" t="s">
        <v>267</v>
      </c>
      <c r="C226" s="11">
        <v>16</v>
      </c>
      <c r="D226" s="11" t="s">
        <v>0</v>
      </c>
    </row>
    <row r="227" spans="1:4" ht="23.25" customHeight="1" x14ac:dyDescent="0.25">
      <c r="A227" s="1">
        <f t="shared" si="3"/>
        <v>217</v>
      </c>
      <c r="B227" s="10" t="s">
        <v>373</v>
      </c>
      <c r="C227" s="11">
        <v>302</v>
      </c>
      <c r="D227" s="11" t="s">
        <v>61</v>
      </c>
    </row>
    <row r="228" spans="1:4" ht="23.25" customHeight="1" x14ac:dyDescent="0.25">
      <c r="A228" s="1">
        <f t="shared" si="3"/>
        <v>218</v>
      </c>
      <c r="B228" s="10" t="s">
        <v>268</v>
      </c>
      <c r="C228" s="11">
        <v>2</v>
      </c>
      <c r="D228" s="11" t="s">
        <v>69</v>
      </c>
    </row>
    <row r="229" spans="1:4" ht="23.25" customHeight="1" x14ac:dyDescent="0.25">
      <c r="A229" s="1">
        <f t="shared" si="3"/>
        <v>219</v>
      </c>
      <c r="B229" s="10" t="s">
        <v>374</v>
      </c>
      <c r="C229" s="11">
        <v>160</v>
      </c>
      <c r="D229" s="11" t="s">
        <v>7</v>
      </c>
    </row>
    <row r="230" spans="1:4" ht="23.25" customHeight="1" x14ac:dyDescent="0.25">
      <c r="A230" s="1">
        <f t="shared" si="3"/>
        <v>220</v>
      </c>
      <c r="B230" s="10" t="s">
        <v>375</v>
      </c>
      <c r="C230" s="11">
        <v>35</v>
      </c>
      <c r="D230" s="11" t="s">
        <v>7</v>
      </c>
    </row>
    <row r="231" spans="1:4" ht="23.25" customHeight="1" x14ac:dyDescent="0.25">
      <c r="A231" s="1">
        <f t="shared" si="3"/>
        <v>221</v>
      </c>
      <c r="B231" s="10" t="s">
        <v>62</v>
      </c>
      <c r="C231" s="11">
        <v>18</v>
      </c>
      <c r="D231" s="11" t="s">
        <v>4</v>
      </c>
    </row>
    <row r="232" spans="1:4" ht="23.25" customHeight="1" x14ac:dyDescent="0.25">
      <c r="A232" s="1">
        <f t="shared" si="3"/>
        <v>222</v>
      </c>
      <c r="B232" s="10" t="s">
        <v>269</v>
      </c>
      <c r="C232" s="11">
        <v>100</v>
      </c>
      <c r="D232" s="11" t="s">
        <v>4</v>
      </c>
    </row>
    <row r="233" spans="1:4" ht="23.25" customHeight="1" x14ac:dyDescent="0.25">
      <c r="A233" s="1">
        <f t="shared" si="3"/>
        <v>223</v>
      </c>
      <c r="B233" s="10" t="s">
        <v>63</v>
      </c>
      <c r="C233" s="11">
        <v>120</v>
      </c>
      <c r="D233" s="11" t="s">
        <v>4</v>
      </c>
    </row>
    <row r="234" spans="1:4" ht="23.25" customHeight="1" x14ac:dyDescent="0.25">
      <c r="A234" s="1">
        <f t="shared" si="3"/>
        <v>224</v>
      </c>
      <c r="B234" s="10" t="s">
        <v>64</v>
      </c>
      <c r="C234" s="11">
        <v>330</v>
      </c>
      <c r="D234" s="11" t="s">
        <v>7</v>
      </c>
    </row>
    <row r="235" spans="1:4" ht="23.25" customHeight="1" x14ac:dyDescent="0.25">
      <c r="A235" s="1">
        <f t="shared" si="3"/>
        <v>225</v>
      </c>
      <c r="B235" s="10" t="s">
        <v>270</v>
      </c>
      <c r="C235" s="11">
        <v>2</v>
      </c>
      <c r="D235" s="11" t="s">
        <v>14</v>
      </c>
    </row>
    <row r="236" spans="1:4" ht="23.25" customHeight="1" x14ac:dyDescent="0.25">
      <c r="A236" s="1">
        <f t="shared" si="3"/>
        <v>226</v>
      </c>
      <c r="B236" s="10" t="s">
        <v>271</v>
      </c>
      <c r="C236" s="11">
        <v>24</v>
      </c>
      <c r="D236" s="11" t="s">
        <v>0</v>
      </c>
    </row>
    <row r="237" spans="1:4" ht="32.25" customHeight="1" x14ac:dyDescent="0.25">
      <c r="A237" s="1">
        <f t="shared" si="3"/>
        <v>227</v>
      </c>
      <c r="B237" s="12" t="s">
        <v>376</v>
      </c>
      <c r="C237" s="11">
        <v>1</v>
      </c>
      <c r="D237" s="11" t="s">
        <v>14</v>
      </c>
    </row>
    <row r="238" spans="1:4" ht="32.25" customHeight="1" x14ac:dyDescent="0.25">
      <c r="A238" s="1">
        <f t="shared" si="3"/>
        <v>228</v>
      </c>
      <c r="B238" s="12" t="s">
        <v>377</v>
      </c>
      <c r="C238" s="11">
        <v>2</v>
      </c>
      <c r="D238" s="11" t="s">
        <v>41</v>
      </c>
    </row>
    <row r="239" spans="1:4" ht="23.25" customHeight="1" x14ac:dyDescent="0.25">
      <c r="A239" s="1">
        <f t="shared" si="3"/>
        <v>229</v>
      </c>
      <c r="B239" s="10" t="s">
        <v>378</v>
      </c>
      <c r="C239" s="11">
        <v>8</v>
      </c>
      <c r="D239" s="11" t="s">
        <v>0</v>
      </c>
    </row>
    <row r="240" spans="1:4" ht="23.25" customHeight="1" x14ac:dyDescent="0.25">
      <c r="A240" s="1">
        <f t="shared" si="3"/>
        <v>230</v>
      </c>
      <c r="B240" s="10" t="s">
        <v>379</v>
      </c>
      <c r="C240" s="11">
        <v>1</v>
      </c>
      <c r="D240" s="11" t="s">
        <v>0</v>
      </c>
    </row>
    <row r="241" spans="1:4" ht="23.25" customHeight="1" x14ac:dyDescent="0.25">
      <c r="A241" s="1">
        <f t="shared" si="3"/>
        <v>231</v>
      </c>
      <c r="B241" s="10" t="s">
        <v>380</v>
      </c>
      <c r="C241" s="11">
        <v>2</v>
      </c>
      <c r="D241" s="11" t="s">
        <v>0</v>
      </c>
    </row>
    <row r="242" spans="1:4" ht="23.25" customHeight="1" x14ac:dyDescent="0.25">
      <c r="A242" s="1">
        <f t="shared" si="3"/>
        <v>232</v>
      </c>
      <c r="B242" s="10" t="s">
        <v>381</v>
      </c>
      <c r="C242" s="11">
        <v>147</v>
      </c>
      <c r="D242" s="11" t="s">
        <v>0</v>
      </c>
    </row>
    <row r="243" spans="1:4" ht="23.25" customHeight="1" x14ac:dyDescent="0.25">
      <c r="A243" s="1">
        <f t="shared" si="3"/>
        <v>233</v>
      </c>
      <c r="B243" s="10" t="s">
        <v>382</v>
      </c>
      <c r="C243" s="11">
        <v>2</v>
      </c>
      <c r="D243" s="11" t="s">
        <v>0</v>
      </c>
    </row>
    <row r="244" spans="1:4" ht="23.25" customHeight="1" x14ac:dyDescent="0.25">
      <c r="A244" s="1">
        <f t="shared" si="3"/>
        <v>234</v>
      </c>
      <c r="B244" s="10" t="s">
        <v>383</v>
      </c>
      <c r="C244" s="11">
        <v>1</v>
      </c>
      <c r="D244" s="11" t="s">
        <v>0</v>
      </c>
    </row>
    <row r="245" spans="1:4" ht="23.25" customHeight="1" x14ac:dyDescent="0.25">
      <c r="A245" s="1">
        <f t="shared" si="3"/>
        <v>235</v>
      </c>
      <c r="B245" s="10" t="s">
        <v>272</v>
      </c>
      <c r="C245" s="11">
        <v>6</v>
      </c>
      <c r="D245" s="11" t="s">
        <v>7</v>
      </c>
    </row>
    <row r="246" spans="1:4" ht="23.25" customHeight="1" x14ac:dyDescent="0.25">
      <c r="A246" s="1">
        <f t="shared" si="3"/>
        <v>236</v>
      </c>
      <c r="B246" s="10" t="s">
        <v>273</v>
      </c>
      <c r="C246" s="11">
        <v>2</v>
      </c>
      <c r="D246" s="11" t="s">
        <v>7</v>
      </c>
    </row>
    <row r="247" spans="1:4" ht="23.25" customHeight="1" x14ac:dyDescent="0.25">
      <c r="A247" s="1">
        <v>238</v>
      </c>
      <c r="B247" s="10" t="s">
        <v>384</v>
      </c>
      <c r="C247" s="11">
        <v>28</v>
      </c>
      <c r="D247" s="11" t="s">
        <v>98</v>
      </c>
    </row>
    <row r="248" spans="1:4" ht="23.25" customHeight="1" x14ac:dyDescent="0.25">
      <c r="A248" s="1">
        <f t="shared" si="3"/>
        <v>239</v>
      </c>
      <c r="B248" s="10" t="s">
        <v>385</v>
      </c>
      <c r="C248" s="11">
        <v>21</v>
      </c>
      <c r="D248" s="11" t="s">
        <v>98</v>
      </c>
    </row>
    <row r="249" spans="1:4" ht="23.25" customHeight="1" x14ac:dyDescent="0.25">
      <c r="A249" s="1">
        <f t="shared" si="3"/>
        <v>240</v>
      </c>
      <c r="B249" s="10" t="s">
        <v>386</v>
      </c>
      <c r="C249" s="11">
        <v>21</v>
      </c>
      <c r="D249" s="11" t="s">
        <v>98</v>
      </c>
    </row>
    <row r="250" spans="1:4" ht="23.25" customHeight="1" x14ac:dyDescent="0.25">
      <c r="A250" s="1">
        <f t="shared" si="3"/>
        <v>241</v>
      </c>
      <c r="B250" s="10" t="s">
        <v>387</v>
      </c>
      <c r="C250" s="11">
        <v>8</v>
      </c>
      <c r="D250" s="11" t="s">
        <v>98</v>
      </c>
    </row>
    <row r="251" spans="1:4" ht="23.25" customHeight="1" x14ac:dyDescent="0.25">
      <c r="A251" s="1">
        <f t="shared" si="3"/>
        <v>242</v>
      </c>
      <c r="B251" s="10" t="s">
        <v>388</v>
      </c>
      <c r="C251" s="11">
        <v>2</v>
      </c>
      <c r="D251" s="11" t="s">
        <v>98</v>
      </c>
    </row>
    <row r="252" spans="1:4" ht="23.25" customHeight="1" x14ac:dyDescent="0.25">
      <c r="A252" s="1">
        <f t="shared" si="3"/>
        <v>243</v>
      </c>
      <c r="B252" s="10" t="s">
        <v>65</v>
      </c>
      <c r="C252" s="11">
        <v>1</v>
      </c>
      <c r="D252" s="11" t="s">
        <v>389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Package 1 - Asor</vt:lpstr>
      <vt:lpstr>Package 2 - Fedarai</vt:lpstr>
      <vt:lpstr>Package 3 - Mogmog</vt:lpstr>
      <vt:lpstr>Package 4 - Fais</vt:lpstr>
      <vt:lpstr>Package 5 Falalop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2016-12-04T10:14:12Z</dcterms:modified>
</cp:coreProperties>
</file>