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ameen\Desktop\RMO-Procurment\RFQ for NFI\"/>
    </mc:Choice>
  </mc:AlternateContent>
  <xr:revisionPtr revIDLastSave="0" documentId="13_ncr:1_{2CFE3FD9-6A48-4467-AC9D-DD58597085B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NFI Kits" sheetId="1" r:id="rId1"/>
    <sheet name="Replenishment Shop" sheetId="2" r:id="rId2"/>
  </sheets>
  <definedNames>
    <definedName name="_xlnm._FilterDatabase" localSheetId="1" hidden="1">'Replenishment Shop'!$A$7:$K$48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0" i="1" l="1"/>
  <c r="G120" i="1"/>
  <c r="I120" i="1"/>
  <c r="J120" i="1"/>
  <c r="F47" i="1"/>
  <c r="K47" i="1"/>
  <c r="F28" i="1"/>
  <c r="K28" i="1"/>
  <c r="F33" i="1"/>
  <c r="K33" i="1"/>
  <c r="F70" i="1"/>
  <c r="F7" i="1"/>
  <c r="F15" i="1"/>
  <c r="F77" i="1"/>
  <c r="F22" i="1"/>
  <c r="F6" i="1"/>
  <c r="F60" i="1"/>
  <c r="K60" i="1"/>
  <c r="F43" i="1"/>
  <c r="K43" i="1"/>
  <c r="F24" i="1"/>
  <c r="K24" i="1"/>
  <c r="F8" i="1"/>
  <c r="K47" i="2"/>
  <c r="K7" i="1"/>
  <c r="K8" i="1"/>
  <c r="K49" i="2"/>
  <c r="K48" i="2"/>
  <c r="K112" i="1"/>
  <c r="K111" i="1"/>
  <c r="K110" i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8" i="2"/>
  <c r="K126" i="1"/>
  <c r="K119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4" i="1"/>
  <c r="K94" i="1"/>
  <c r="F95" i="1"/>
  <c r="K95" i="1"/>
  <c r="F96" i="1"/>
  <c r="K96" i="1"/>
  <c r="F97" i="1"/>
  <c r="K97" i="1"/>
  <c r="F99" i="1"/>
  <c r="K99" i="1"/>
  <c r="F100" i="1"/>
  <c r="K100" i="1"/>
  <c r="F101" i="1"/>
  <c r="K101" i="1"/>
  <c r="F102" i="1"/>
  <c r="K102" i="1"/>
  <c r="F76" i="1"/>
  <c r="K76" i="1"/>
  <c r="F58" i="1"/>
  <c r="K58" i="1"/>
  <c r="F59" i="1"/>
  <c r="K59" i="1"/>
  <c r="K6" i="1"/>
  <c r="F61" i="1"/>
  <c r="K61" i="1"/>
  <c r="F62" i="1"/>
  <c r="K62" i="1"/>
  <c r="K9" i="1"/>
  <c r="K10" i="1"/>
  <c r="K12" i="1"/>
  <c r="K13" i="1"/>
  <c r="F113" i="1"/>
  <c r="K113" i="1"/>
  <c r="F63" i="1"/>
  <c r="K63" i="1"/>
  <c r="F64" i="1"/>
  <c r="K64" i="1"/>
  <c r="F66" i="1"/>
  <c r="K66" i="1"/>
  <c r="F67" i="1"/>
  <c r="K67" i="1"/>
  <c r="F68" i="1"/>
  <c r="K68" i="1"/>
  <c r="F69" i="1"/>
  <c r="K69" i="1"/>
  <c r="F57" i="1"/>
  <c r="K57" i="1"/>
  <c r="F40" i="1"/>
  <c r="K40" i="1"/>
  <c r="F41" i="1"/>
  <c r="K41" i="1"/>
  <c r="F42" i="1"/>
  <c r="K42" i="1"/>
  <c r="F44" i="1"/>
  <c r="K44" i="1"/>
  <c r="F45" i="1"/>
  <c r="K45" i="1"/>
  <c r="F46" i="1"/>
  <c r="K46" i="1"/>
  <c r="F48" i="1"/>
  <c r="K48" i="1"/>
  <c r="F49" i="1"/>
  <c r="K49" i="1"/>
  <c r="F50" i="1"/>
  <c r="K50" i="1"/>
  <c r="F51" i="1"/>
  <c r="K51" i="1"/>
  <c r="F39" i="1"/>
  <c r="K39" i="1"/>
  <c r="K22" i="1"/>
  <c r="K15" i="1"/>
  <c r="K14" i="1"/>
  <c r="F25" i="1"/>
  <c r="K25" i="1"/>
  <c r="F23" i="1"/>
  <c r="K23" i="1"/>
  <c r="K11" i="1"/>
  <c r="F26" i="1"/>
  <c r="K26" i="1"/>
  <c r="F27" i="1"/>
  <c r="K27" i="1"/>
  <c r="F29" i="1"/>
  <c r="K29" i="1"/>
  <c r="F30" i="1"/>
  <c r="K30" i="1"/>
  <c r="F31" i="1"/>
  <c r="K31" i="1"/>
  <c r="F32" i="1"/>
  <c r="K32" i="1"/>
  <c r="F21" i="1"/>
  <c r="K21" i="1"/>
</calcChain>
</file>

<file path=xl/sharedStrings.xml><?xml version="1.0" encoding="utf-8"?>
<sst xmlns="http://schemas.openxmlformats.org/spreadsheetml/2006/main" count="327" uniqueCount="144">
  <si>
    <t>Description</t>
  </si>
  <si>
    <t>Tooth Brush</t>
  </si>
  <si>
    <t>Tooth Paste</t>
  </si>
  <si>
    <t>Shampoo</t>
  </si>
  <si>
    <t>Dental floss</t>
  </si>
  <si>
    <t>Wet Wipes</t>
  </si>
  <si>
    <t>Sunscreen</t>
  </si>
  <si>
    <t xml:space="preserve">Female New Arrival Kit </t>
  </si>
  <si>
    <t>Towels</t>
  </si>
  <si>
    <t>Q-Tips</t>
  </si>
  <si>
    <t>Loufa</t>
  </si>
  <si>
    <t>Nail Clipper</t>
  </si>
  <si>
    <t>Razor Case (x5)</t>
  </si>
  <si>
    <t>Slippers</t>
  </si>
  <si>
    <t xml:space="preserve">Hair Conditioner </t>
  </si>
  <si>
    <t>Bar Soap</t>
  </si>
  <si>
    <t xml:space="preserve">Hydrating body lotion </t>
  </si>
  <si>
    <t>Buttom</t>
  </si>
  <si>
    <t>Head scarf</t>
  </si>
  <si>
    <t>Sports Bra</t>
  </si>
  <si>
    <t>Shoes</t>
  </si>
  <si>
    <t xml:space="preserve">Male New Arrival Kit </t>
  </si>
  <si>
    <t>Shaving cream</t>
  </si>
  <si>
    <t>Children New Arrival Kit (3 to 13 years)</t>
  </si>
  <si>
    <t>Toy</t>
  </si>
  <si>
    <t>Biscuits</t>
  </si>
  <si>
    <t>Juice</t>
  </si>
  <si>
    <t>Infant New Arrival Kit (0 to 2 yrs)</t>
  </si>
  <si>
    <t>Baby blanket</t>
  </si>
  <si>
    <t>Baby Bib</t>
  </si>
  <si>
    <t>Baby Bottle</t>
  </si>
  <si>
    <t>Silicone Nipple</t>
  </si>
  <si>
    <t>Baby Pacifier</t>
  </si>
  <si>
    <t>Baby Nail clippers</t>
  </si>
  <si>
    <t>Baby brush/ comb</t>
  </si>
  <si>
    <t>Baby wipes</t>
  </si>
  <si>
    <t>Biscuit</t>
  </si>
  <si>
    <t>Baby food</t>
  </si>
  <si>
    <t>Baby Powder</t>
  </si>
  <si>
    <t>Baby shampoo</t>
  </si>
  <si>
    <t>Children toothbrush</t>
  </si>
  <si>
    <t>Children toothpaste</t>
  </si>
  <si>
    <t>Clothes Infants (0 to 1 years)</t>
  </si>
  <si>
    <t>Baby Cap</t>
  </si>
  <si>
    <t>Clothes Infants (1 to 2 years)</t>
  </si>
  <si>
    <t>Replenishment Shop Items</t>
  </si>
  <si>
    <t>Items</t>
  </si>
  <si>
    <t>Formula Milk</t>
  </si>
  <si>
    <t>Baby tooth brush</t>
  </si>
  <si>
    <t>Baby tooth paste</t>
  </si>
  <si>
    <t>Hair conditioner</t>
  </si>
  <si>
    <t>Tissue Box</t>
  </si>
  <si>
    <t>Deodorant for Females</t>
  </si>
  <si>
    <t>Deodorant for Males</t>
  </si>
  <si>
    <t>Chapstick</t>
  </si>
  <si>
    <t>Razor Case (5 razors in each case)</t>
  </si>
  <si>
    <t>Eye drops</t>
  </si>
  <si>
    <t xml:space="preserve">Hydrating body lotion  </t>
  </si>
  <si>
    <t>Sanitary Pads (1 pack)</t>
  </si>
  <si>
    <t>Face Cottons</t>
  </si>
  <si>
    <t>Super glue</t>
  </si>
  <si>
    <t>Mouth wash</t>
  </si>
  <si>
    <t>Q-tips</t>
  </si>
  <si>
    <t>Hair gel</t>
  </si>
  <si>
    <t>Sewing kit</t>
  </si>
  <si>
    <t>Stock</t>
  </si>
  <si>
    <t>Need</t>
  </si>
  <si>
    <t>Donations</t>
  </si>
  <si>
    <t>Gap/ Surplus</t>
  </si>
  <si>
    <t xml:space="preserve">Expected Date of Delivery </t>
  </si>
  <si>
    <t>IOM Order</t>
  </si>
  <si>
    <t>Starting Nov 23</t>
  </si>
  <si>
    <t>Body wash</t>
  </si>
  <si>
    <t>Starting Nov23</t>
  </si>
  <si>
    <t>5 CU FT</t>
  </si>
  <si>
    <t>Diapers (Size 1)</t>
  </si>
  <si>
    <t>Diapers (Size 2)</t>
  </si>
  <si>
    <t>Diapers (Size 3)</t>
  </si>
  <si>
    <t>Diapers (Size 4)</t>
  </si>
  <si>
    <t>Diapers (Size 5)</t>
  </si>
  <si>
    <t>Diapers (Size 6)</t>
  </si>
  <si>
    <t>Hair Brush/ Comb</t>
  </si>
  <si>
    <t>460 pk and 1080 pcs</t>
  </si>
  <si>
    <t>Hand Wash</t>
  </si>
  <si>
    <t xml:space="preserve">Description </t>
  </si>
  <si>
    <t>Baby Onesies</t>
  </si>
  <si>
    <t>5 boxes</t>
  </si>
  <si>
    <t>Duffle bags</t>
  </si>
  <si>
    <t>Back packs</t>
  </si>
  <si>
    <t>2.5 boxes</t>
  </si>
  <si>
    <t>Tooth Brush and Tooth Paste</t>
  </si>
  <si>
    <t>Baby body wash (liquid and bar)</t>
  </si>
  <si>
    <t>Baby spoon</t>
  </si>
  <si>
    <t>Baby rash cream</t>
  </si>
  <si>
    <t>57 CU FT</t>
  </si>
  <si>
    <t>58 CU FT</t>
  </si>
  <si>
    <t>60 CU FT</t>
  </si>
  <si>
    <t>Summer 'Blanket</t>
  </si>
  <si>
    <t>Hygiene Kit</t>
  </si>
  <si>
    <t>Female Deodorant</t>
  </si>
  <si>
    <t>Male Deodorant</t>
  </si>
  <si>
    <t>Sanitary Pads (pack 14 pcs)</t>
  </si>
  <si>
    <t>Baby Onesie</t>
  </si>
  <si>
    <t>unit price (QAR)</t>
  </si>
  <si>
    <t>Face mask (50pcs)</t>
  </si>
  <si>
    <t>Plastic Slippers</t>
  </si>
  <si>
    <t>Luggage Tags</t>
  </si>
  <si>
    <t>Underwear (3pcs)</t>
  </si>
  <si>
    <t>Socks (3pcs)</t>
  </si>
  <si>
    <t>Undershirt (3pcs)</t>
  </si>
  <si>
    <t>Reusable cloth bag (Ikea)</t>
  </si>
  <si>
    <t>T-shirt</t>
  </si>
  <si>
    <t>Sweatpants</t>
  </si>
  <si>
    <t>Jumper Jacket</t>
  </si>
  <si>
    <t>Leggings</t>
  </si>
  <si>
    <t>Afghan dress/ top</t>
  </si>
  <si>
    <t>Quantity</t>
  </si>
  <si>
    <t>Wax Strips</t>
  </si>
  <si>
    <t xml:space="preserve">total price </t>
  </si>
  <si>
    <t>Annex 1</t>
  </si>
  <si>
    <t>Face Mask (5 pcs per kit)</t>
  </si>
  <si>
    <t>Unit price (QAR)</t>
  </si>
  <si>
    <t xml:space="preserve"> Kit content</t>
  </si>
  <si>
    <t>Summer Blanket</t>
  </si>
  <si>
    <t xml:space="preserve">Total price </t>
  </si>
  <si>
    <t>total price</t>
  </si>
  <si>
    <t>Soccer ball</t>
  </si>
  <si>
    <t>New Arrival Kits  (Items/ Family)</t>
  </si>
  <si>
    <t xml:space="preserve">Bags Distributions </t>
  </si>
  <si>
    <t xml:space="preserve">Stroller Distributions </t>
  </si>
  <si>
    <t>WAREHOUSE</t>
  </si>
  <si>
    <t>Reusuable cloth bags for replenishment shop</t>
  </si>
  <si>
    <t>Reusuable IKEA bags</t>
  </si>
  <si>
    <t>Pack</t>
  </si>
  <si>
    <t>pcs</t>
  </si>
  <si>
    <t>Unit</t>
  </si>
  <si>
    <t>pack</t>
  </si>
  <si>
    <t>kit</t>
  </si>
  <si>
    <t>pairs</t>
  </si>
  <si>
    <t>Stroller (36 months)</t>
  </si>
  <si>
    <t>Ziploc packing is required</t>
  </si>
  <si>
    <t>Hygiene Kits (Pre-packing is required)</t>
  </si>
  <si>
    <t xml:space="preserve">New Arrival Kits \ Male New Arrival Kit </t>
  </si>
  <si>
    <t>New Arrival Kits /Infant New Arrival Kit (0 to 2 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</si>
</sst>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&quot;LBP&quot;* #,##0.00_-;\-&quot;LBP&quot;* #,##0.00_-;_-&quot;LBP&quot;* &quot;-&quot;??_-;_-@_-"/>
    <numFmt numFmtId="166" formatCode="_([$USD]\ * #,##0.00_);_([$USD]\ * \(#,##0.00\);_([$USD]\ 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</font>
    <font>
      <b/>
      <sz val="11"/>
      <name val="Arial"/>
    </font>
    <font>
      <sz val="11"/>
      <name val="Arial"/>
    </font>
    <font>
      <sz val="11"/>
      <name val="Calibri"/>
      <family val="2"/>
      <scheme val="minor"/>
    </font>
    <font>
      <sz val="11"/>
      <color theme="1"/>
      <name val="Arial"/>
    </font>
    <font>
      <u/>
      <sz val="10"/>
      <color indexed="12"/>
      <name val="Arial"/>
      <family val="2"/>
    </font>
    <font>
      <sz val="12"/>
      <name val="Calibri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scheme val="minor"/>
    </font>
    <font>
      <sz val="11"/>
      <color rgb="FF000000"/>
      <name val="Arial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/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12" fillId="0" borderId="3" xfId="0" applyFont="1" applyFill="1" applyBorder="1"/>
    <xf numFmtId="17" fontId="0" fillId="0" borderId="0" xfId="0" applyNumberFormat="1"/>
    <xf numFmtId="0" fontId="0" fillId="0" borderId="3" xfId="0" applyBorder="1"/>
    <xf numFmtId="17" fontId="2" fillId="2" borderId="3" xfId="0" applyNumberFormat="1" applyFont="1" applyFill="1" applyBorder="1"/>
    <xf numFmtId="164" fontId="0" fillId="0" borderId="0" xfId="1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3" xfId="1" applyFont="1" applyBorder="1"/>
    <xf numFmtId="164" fontId="9" fillId="0" borderId="3" xfId="1" applyFont="1" applyFill="1" applyBorder="1" applyAlignment="1">
      <alignment horizontal="center"/>
    </xf>
    <xf numFmtId="164" fontId="0" fillId="0" borderId="3" xfId="1" applyFont="1" applyFill="1" applyBorder="1" applyAlignment="1">
      <alignment horizontal="center"/>
    </xf>
    <xf numFmtId="164" fontId="0" fillId="0" borderId="3" xfId="0" applyNumberFormat="1" applyBorder="1"/>
    <xf numFmtId="0" fontId="0" fillId="0" borderId="3" xfId="0" applyFont="1" applyFill="1" applyBorder="1"/>
    <xf numFmtId="164" fontId="14" fillId="0" borderId="3" xfId="1" applyFont="1" applyFill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/>
    <xf numFmtId="0" fontId="0" fillId="0" borderId="0" xfId="0" applyFont="1"/>
    <xf numFmtId="0" fontId="10" fillId="0" borderId="3" xfId="0" quotePrefix="1" applyFont="1" applyFill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/>
    <xf numFmtId="0" fontId="10" fillId="4" borderId="3" xfId="0" applyFont="1" applyFill="1" applyBorder="1" applyAlignment="1">
      <alignment horizontal="center"/>
    </xf>
    <xf numFmtId="0" fontId="10" fillId="4" borderId="3" xfId="0" quotePrefix="1" applyFont="1" applyFill="1" applyBorder="1"/>
    <xf numFmtId="0" fontId="10" fillId="0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3" xfId="3" applyFont="1" applyFill="1" applyBorder="1" applyAlignment="1" applyProtection="1">
      <alignment horizontal="left"/>
    </xf>
    <xf numFmtId="0" fontId="10" fillId="3" borderId="3" xfId="3" applyFont="1" applyFill="1" applyBorder="1" applyAlignment="1" applyProtection="1"/>
    <xf numFmtId="0" fontId="10" fillId="4" borderId="3" xfId="3" applyFont="1" applyFill="1" applyBorder="1" applyAlignment="1" applyProtection="1"/>
    <xf numFmtId="0" fontId="10" fillId="4" borderId="3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3" xfId="0" quotePrefix="1" applyFont="1" applyFill="1" applyBorder="1"/>
    <xf numFmtId="166" fontId="0" fillId="0" borderId="3" xfId="2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1" applyFont="1" applyFill="1" applyBorder="1"/>
    <xf numFmtId="0" fontId="8" fillId="0" borderId="0" xfId="3" applyFont="1" applyBorder="1" applyAlignment="1" applyProtection="1"/>
    <xf numFmtId="0" fontId="8" fillId="0" borderId="0" xfId="0" applyFont="1" applyBorder="1" applyAlignment="1">
      <alignment horizontal="center"/>
    </xf>
    <xf numFmtId="164" fontId="0" fillId="0" borderId="0" xfId="1" applyFont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ont="1" applyFill="1"/>
    <xf numFmtId="2" fontId="10" fillId="0" borderId="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3" xfId="0" applyFill="1" applyBorder="1" applyAlignment="1">
      <alignment horizontal="left"/>
    </xf>
    <xf numFmtId="164" fontId="0" fillId="0" borderId="7" xfId="1" applyFont="1" applyFill="1" applyBorder="1"/>
    <xf numFmtId="164" fontId="0" fillId="0" borderId="3" xfId="0" applyNumberFormat="1" applyFont="1" applyFill="1" applyBorder="1"/>
    <xf numFmtId="2" fontId="10" fillId="4" borderId="3" xfId="0" applyNumberFormat="1" applyFont="1" applyFill="1" applyBorder="1" applyAlignment="1">
      <alignment horizontal="center"/>
    </xf>
    <xf numFmtId="164" fontId="0" fillId="4" borderId="3" xfId="1" applyFont="1" applyFill="1" applyBorder="1"/>
    <xf numFmtId="0" fontId="0" fillId="4" borderId="3" xfId="0" applyFont="1" applyFill="1" applyBorder="1"/>
    <xf numFmtId="164" fontId="0" fillId="4" borderId="3" xfId="0" applyNumberFormat="1" applyFont="1" applyFill="1" applyBorder="1"/>
    <xf numFmtId="0" fontId="10" fillId="0" borderId="3" xfId="3" applyFont="1" applyFill="1" applyBorder="1" applyAlignment="1" applyProtection="1"/>
    <xf numFmtId="2" fontId="10" fillId="5" borderId="3" xfId="0" applyNumberFormat="1" applyFont="1" applyFill="1" applyBorder="1" applyAlignment="1">
      <alignment horizontal="center"/>
    </xf>
    <xf numFmtId="164" fontId="0" fillId="5" borderId="3" xfId="1" applyFont="1" applyFill="1" applyBorder="1"/>
    <xf numFmtId="0" fontId="0" fillId="5" borderId="3" xfId="0" applyFont="1" applyFill="1" applyBorder="1"/>
    <xf numFmtId="164" fontId="0" fillId="5" borderId="3" xfId="0" applyNumberFormat="1" applyFont="1" applyFill="1" applyBorder="1"/>
    <xf numFmtId="2" fontId="10" fillId="3" borderId="3" xfId="0" applyNumberFormat="1" applyFont="1" applyFill="1" applyBorder="1" applyAlignment="1">
      <alignment horizontal="center"/>
    </xf>
    <xf numFmtId="164" fontId="0" fillId="3" borderId="3" xfId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8" fillId="0" borderId="3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0" fontId="8" fillId="0" borderId="3" xfId="3" applyFont="1" applyFill="1" applyBorder="1" applyAlignment="1" applyProtection="1"/>
    <xf numFmtId="164" fontId="0" fillId="0" borderId="0" xfId="1" applyFont="1" applyFill="1" applyBorder="1"/>
    <xf numFmtId="0" fontId="10" fillId="6" borderId="3" xfId="0" applyFont="1" applyFill="1" applyBorder="1"/>
    <xf numFmtId="0" fontId="10" fillId="6" borderId="3" xfId="0" applyFont="1" applyFill="1" applyBorder="1" applyAlignment="1">
      <alignment horizontal="center"/>
    </xf>
    <xf numFmtId="164" fontId="0" fillId="6" borderId="3" xfId="1" applyFont="1" applyFill="1" applyBorder="1"/>
    <xf numFmtId="0" fontId="0" fillId="6" borderId="3" xfId="0" applyFont="1" applyFill="1" applyBorder="1"/>
    <xf numFmtId="164" fontId="0" fillId="6" borderId="3" xfId="0" applyNumberFormat="1" applyFont="1" applyFill="1" applyBorder="1"/>
    <xf numFmtId="0" fontId="1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8" fillId="6" borderId="3" xfId="0" applyNumberFormat="1" applyFont="1" applyFill="1" applyBorder="1" applyAlignment="1">
      <alignment horizontal="center"/>
    </xf>
    <xf numFmtId="2" fontId="17" fillId="4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166" fontId="12" fillId="0" borderId="3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164" fontId="12" fillId="0" borderId="3" xfId="1" applyFont="1" applyFill="1" applyBorder="1"/>
    <xf numFmtId="164" fontId="12" fillId="0" borderId="3" xfId="1" applyFont="1" applyFill="1" applyBorder="1" applyAlignment="1">
      <alignment horizontal="center"/>
    </xf>
    <xf numFmtId="164" fontId="12" fillId="0" borderId="3" xfId="0" applyNumberFormat="1" applyFont="1" applyFill="1" applyBorder="1"/>
    <xf numFmtId="0" fontId="12" fillId="0" borderId="0" xfId="0" applyFont="1" applyFill="1"/>
    <xf numFmtId="0" fontId="8" fillId="4" borderId="3" xfId="0" quotePrefix="1" applyFont="1" applyFill="1" applyBorder="1"/>
    <xf numFmtId="0" fontId="8" fillId="4" borderId="3" xfId="0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164" fontId="12" fillId="4" borderId="3" xfId="1" applyFont="1" applyFill="1" applyBorder="1"/>
    <xf numFmtId="0" fontId="12" fillId="4" borderId="3" xfId="0" applyFont="1" applyFill="1" applyBorder="1"/>
    <xf numFmtId="164" fontId="12" fillId="4" borderId="3" xfId="0" applyNumberFormat="1" applyFont="1" applyFill="1" applyBorder="1"/>
    <xf numFmtId="0" fontId="12" fillId="0" borderId="0" xfId="0" applyFont="1"/>
    <xf numFmtId="0" fontId="8" fillId="4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/>
    </xf>
    <xf numFmtId="0" fontId="8" fillId="5" borderId="3" xfId="0" applyFont="1" applyFill="1" applyBorder="1"/>
    <xf numFmtId="0" fontId="8" fillId="5" borderId="3" xfId="0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164" fontId="12" fillId="5" borderId="3" xfId="1" applyFont="1" applyFill="1" applyBorder="1"/>
    <xf numFmtId="0" fontId="12" fillId="5" borderId="3" xfId="0" applyFont="1" applyFill="1" applyBorder="1"/>
    <xf numFmtId="164" fontId="12" fillId="5" borderId="3" xfId="0" applyNumberFormat="1" applyFont="1" applyFill="1" applyBorder="1"/>
    <xf numFmtId="17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3" xfId="0" quotePrefix="1" applyFont="1" applyFill="1" applyBorder="1"/>
    <xf numFmtId="0" fontId="18" fillId="2" borderId="5" xfId="0" applyFont="1" applyFill="1" applyBorder="1" applyAlignment="1">
      <alignment horizontal="center"/>
    </xf>
    <xf numFmtId="0" fontId="21" fillId="4" borderId="3" xfId="0" quotePrefix="1" applyFont="1" applyFill="1" applyBorder="1"/>
    <xf numFmtId="0" fontId="18" fillId="2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21" fillId="0" borderId="3" xfId="0" applyFont="1" applyFill="1" applyBorder="1"/>
    <xf numFmtId="0" fontId="2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3" fillId="0" borderId="0" xfId="0" applyFont="1"/>
    <xf numFmtId="0" fontId="12" fillId="0" borderId="3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</cellXfs>
  <cellStyles count="153">
    <cellStyle name="Comma [0]" xfId="1" builtinId="6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Hyperlink" xfId="3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27"/>
  <sheetViews>
    <sheetView tabSelected="1" workbookViewId="0">
      <selection activeCell="B7" sqref="B7"/>
    </sheetView>
  </sheetViews>
  <sheetFormatPr defaultColWidth="11.19921875" defaultRowHeight="15.6" x14ac:dyDescent="0.3"/>
  <cols>
    <col min="1" max="1" width="40.69921875" bestFit="1" customWidth="1"/>
    <col min="2" max="2" width="19.19921875" style="10" bestFit="1" customWidth="1"/>
    <col min="3" max="3" width="15.296875" style="61" customWidth="1"/>
    <col min="4" max="4" width="15.19921875" style="61" customWidth="1"/>
    <col min="5" max="5" width="9.5" hidden="1" customWidth="1"/>
    <col min="6" max="6" width="8" hidden="1" customWidth="1"/>
    <col min="7" max="7" width="12" hidden="1" customWidth="1"/>
    <col min="8" max="8" width="23.19921875" hidden="1" customWidth="1"/>
    <col min="9" max="9" width="19.19921875" hidden="1" customWidth="1"/>
    <col min="10" max="10" width="23.19921875" hidden="1" customWidth="1"/>
    <col min="11" max="11" width="11.796875" hidden="1" customWidth="1"/>
    <col min="12" max="12" width="22.69921875" customWidth="1"/>
  </cols>
  <sheetData>
    <row r="1" spans="1:17" ht="17.399999999999999" x14ac:dyDescent="0.3">
      <c r="A1" s="144" t="s">
        <v>119</v>
      </c>
      <c r="B1" s="3"/>
      <c r="C1" s="15"/>
      <c r="D1" s="15"/>
    </row>
    <row r="2" spans="1:17" x14ac:dyDescent="0.3">
      <c r="A2" s="4"/>
      <c r="B2" s="3"/>
      <c r="C2" s="15"/>
      <c r="D2" s="15"/>
    </row>
    <row r="3" spans="1:17" ht="17.399999999999999" x14ac:dyDescent="0.3">
      <c r="A3" s="145" t="s">
        <v>141</v>
      </c>
      <c r="B3" s="143"/>
      <c r="C3" s="143"/>
      <c r="D3" s="143"/>
      <c r="I3" s="56"/>
    </row>
    <row r="4" spans="1:17" x14ac:dyDescent="0.3">
      <c r="A4" s="134" t="s">
        <v>0</v>
      </c>
      <c r="B4" s="135" t="s">
        <v>98</v>
      </c>
      <c r="C4" s="131" t="s">
        <v>121</v>
      </c>
      <c r="D4" s="131" t="s">
        <v>118</v>
      </c>
      <c r="E4" s="129">
        <v>44501</v>
      </c>
      <c r="F4" s="129"/>
      <c r="G4" s="129"/>
      <c r="H4" s="129"/>
      <c r="I4" s="129"/>
      <c r="J4" s="129"/>
      <c r="K4" s="129"/>
      <c r="L4" s="17"/>
      <c r="M4" s="17"/>
      <c r="N4" s="17"/>
      <c r="O4" s="17"/>
      <c r="P4" s="17"/>
      <c r="Q4" s="17"/>
    </row>
    <row r="5" spans="1:17" x14ac:dyDescent="0.3">
      <c r="A5" s="134"/>
      <c r="B5" s="135"/>
      <c r="C5" s="132"/>
      <c r="D5" s="132"/>
      <c r="E5" s="19" t="s">
        <v>65</v>
      </c>
      <c r="F5" s="19" t="s">
        <v>66</v>
      </c>
      <c r="G5" s="19" t="s">
        <v>70</v>
      </c>
      <c r="H5" s="19" t="s">
        <v>69</v>
      </c>
      <c r="I5" s="19" t="s">
        <v>67</v>
      </c>
      <c r="J5" s="19" t="s">
        <v>69</v>
      </c>
      <c r="K5" s="19" t="s">
        <v>68</v>
      </c>
    </row>
    <row r="6" spans="1:17" s="33" customFormat="1" x14ac:dyDescent="0.3">
      <c r="A6" s="37" t="s">
        <v>5</v>
      </c>
      <c r="B6" s="42">
        <v>1</v>
      </c>
      <c r="C6" s="42"/>
      <c r="D6" s="65"/>
      <c r="E6" s="25">
        <v>739</v>
      </c>
      <c r="F6" s="25">
        <f>739*B6</f>
        <v>739</v>
      </c>
      <c r="G6" s="25"/>
      <c r="H6" s="25"/>
      <c r="I6" s="25"/>
      <c r="J6" s="31"/>
      <c r="K6" s="32">
        <f>(E6+G6+I6)-F6</f>
        <v>0</v>
      </c>
    </row>
    <row r="7" spans="1:17" s="33" customFormat="1" x14ac:dyDescent="0.3">
      <c r="A7" s="37" t="s">
        <v>16</v>
      </c>
      <c r="B7" s="42">
        <v>1</v>
      </c>
      <c r="C7" s="42"/>
      <c r="D7" s="65"/>
      <c r="E7" s="51">
        <v>3560</v>
      </c>
      <c r="F7" s="51">
        <f>792*B7</f>
        <v>792</v>
      </c>
      <c r="G7" s="25"/>
      <c r="H7" s="25"/>
      <c r="I7" s="25">
        <v>1620</v>
      </c>
      <c r="J7" s="31" t="s">
        <v>73</v>
      </c>
      <c r="K7" s="25">
        <f>(E7+G7+I7)-F7</f>
        <v>4388</v>
      </c>
    </row>
    <row r="8" spans="1:17" s="64" customFormat="1" x14ac:dyDescent="0.3">
      <c r="A8" s="37" t="s">
        <v>15</v>
      </c>
      <c r="B8" s="42">
        <v>2</v>
      </c>
      <c r="C8" s="42"/>
      <c r="D8" s="65"/>
      <c r="E8" s="51"/>
      <c r="F8" s="51">
        <f>B8*2540</f>
        <v>5080</v>
      </c>
      <c r="G8" s="51"/>
      <c r="H8" s="51"/>
      <c r="I8" s="51"/>
      <c r="J8" s="29"/>
      <c r="K8" s="51">
        <f t="shared" ref="K8" si="0">(E8+G8+I8)-F8</f>
        <v>-5080</v>
      </c>
    </row>
    <row r="9" spans="1:17" s="33" customFormat="1" x14ac:dyDescent="0.3">
      <c r="A9" s="37" t="s">
        <v>3</v>
      </c>
      <c r="B9" s="42">
        <v>1</v>
      </c>
      <c r="C9" s="42"/>
      <c r="D9" s="65"/>
      <c r="E9" s="51">
        <v>3365</v>
      </c>
      <c r="F9" s="51">
        <v>1700</v>
      </c>
      <c r="G9" s="25"/>
      <c r="H9" s="25"/>
      <c r="I9" s="25">
        <v>1543</v>
      </c>
      <c r="J9" s="31" t="s">
        <v>73</v>
      </c>
      <c r="K9" s="32">
        <f t="shared" ref="K9:K15" si="1">(E9+G9+I9)-F9</f>
        <v>3208</v>
      </c>
    </row>
    <row r="10" spans="1:17" s="33" customFormat="1" x14ac:dyDescent="0.3">
      <c r="A10" s="37" t="s">
        <v>14</v>
      </c>
      <c r="B10" s="42">
        <v>1</v>
      </c>
      <c r="C10" s="42"/>
      <c r="D10" s="65"/>
      <c r="E10" s="51">
        <v>3024</v>
      </c>
      <c r="F10" s="51">
        <v>2540</v>
      </c>
      <c r="G10" s="25"/>
      <c r="H10" s="25"/>
      <c r="I10" s="25">
        <v>716</v>
      </c>
      <c r="J10" s="31" t="s">
        <v>73</v>
      </c>
      <c r="K10" s="32">
        <f t="shared" si="1"/>
        <v>1200</v>
      </c>
    </row>
    <row r="11" spans="1:17" s="33" customFormat="1" x14ac:dyDescent="0.3">
      <c r="A11" s="37" t="s">
        <v>81</v>
      </c>
      <c r="B11" s="35">
        <v>1</v>
      </c>
      <c r="C11" s="42"/>
      <c r="D11" s="65"/>
      <c r="E11" s="25">
        <v>5700</v>
      </c>
      <c r="F11" s="25">
        <v>2540</v>
      </c>
      <c r="G11" s="25"/>
      <c r="H11" s="25"/>
      <c r="I11" s="25">
        <v>4320</v>
      </c>
      <c r="J11" s="31" t="s">
        <v>73</v>
      </c>
      <c r="K11" s="25">
        <f t="shared" si="1"/>
        <v>7480</v>
      </c>
    </row>
    <row r="12" spans="1:17" s="33" customFormat="1" x14ac:dyDescent="0.3">
      <c r="A12" s="34" t="s">
        <v>1</v>
      </c>
      <c r="B12" s="42">
        <v>1</v>
      </c>
      <c r="C12" s="42"/>
      <c r="D12" s="65"/>
      <c r="E12" s="51"/>
      <c r="F12" s="51">
        <v>2540</v>
      </c>
      <c r="G12" s="25"/>
      <c r="H12" s="25"/>
      <c r="I12" s="25">
        <v>5208</v>
      </c>
      <c r="J12" s="31" t="s">
        <v>73</v>
      </c>
      <c r="K12" s="32">
        <f t="shared" si="1"/>
        <v>2668</v>
      </c>
    </row>
    <row r="13" spans="1:17" s="33" customFormat="1" x14ac:dyDescent="0.3">
      <c r="A13" s="34" t="s">
        <v>2</v>
      </c>
      <c r="B13" s="42">
        <v>1</v>
      </c>
      <c r="C13" s="42"/>
      <c r="D13" s="65"/>
      <c r="E13" s="51"/>
      <c r="F13" s="51">
        <v>2540</v>
      </c>
      <c r="G13" s="25"/>
      <c r="H13" s="25"/>
      <c r="I13" s="25">
        <v>3648</v>
      </c>
      <c r="J13" s="31" t="s">
        <v>73</v>
      </c>
      <c r="K13" s="32">
        <f t="shared" si="1"/>
        <v>1108</v>
      </c>
    </row>
    <row r="14" spans="1:17" s="64" customFormat="1" x14ac:dyDescent="0.3">
      <c r="A14" s="37" t="s">
        <v>10</v>
      </c>
      <c r="B14" s="42">
        <v>1</v>
      </c>
      <c r="C14" s="42"/>
      <c r="D14" s="65"/>
      <c r="E14" s="51"/>
      <c r="F14" s="51">
        <v>2640</v>
      </c>
      <c r="G14" s="51"/>
      <c r="H14" s="51"/>
      <c r="I14" s="51"/>
      <c r="J14" s="29"/>
      <c r="K14" s="51">
        <f t="shared" si="1"/>
        <v>-2640</v>
      </c>
    </row>
    <row r="15" spans="1:17" s="64" customFormat="1" x14ac:dyDescent="0.3">
      <c r="A15" s="34" t="s">
        <v>120</v>
      </c>
      <c r="B15" s="42">
        <v>5</v>
      </c>
      <c r="C15" s="42"/>
      <c r="D15" s="65"/>
      <c r="E15" s="51"/>
      <c r="F15" s="51">
        <f>B15*2640</f>
        <v>13200</v>
      </c>
      <c r="G15" s="51"/>
      <c r="H15" s="51"/>
      <c r="I15" s="51"/>
      <c r="J15" s="29"/>
      <c r="K15" s="51">
        <f t="shared" si="1"/>
        <v>-13200</v>
      </c>
    </row>
    <row r="16" spans="1:17" ht="17.399999999999999" x14ac:dyDescent="0.3">
      <c r="A16" s="5"/>
      <c r="B16" s="3"/>
      <c r="C16" s="15"/>
      <c r="D16" s="66"/>
      <c r="F16" s="71"/>
    </row>
    <row r="17" spans="1:11" ht="17.399999999999999" x14ac:dyDescent="0.3">
      <c r="A17" s="5"/>
      <c r="B17" s="3"/>
      <c r="C17" s="15"/>
      <c r="D17" s="66"/>
      <c r="F17" s="90"/>
    </row>
    <row r="18" spans="1:11" ht="17.399999999999999" x14ac:dyDescent="0.3">
      <c r="A18" s="144" t="s">
        <v>7</v>
      </c>
      <c r="B18" s="3"/>
      <c r="C18" s="15"/>
      <c r="D18" s="15"/>
    </row>
    <row r="19" spans="1:11" x14ac:dyDescent="0.3">
      <c r="A19" s="134" t="s">
        <v>0</v>
      </c>
      <c r="B19" s="134" t="s">
        <v>122</v>
      </c>
      <c r="C19" s="147" t="s">
        <v>121</v>
      </c>
      <c r="D19" s="147" t="s">
        <v>124</v>
      </c>
      <c r="E19" s="129">
        <v>44501</v>
      </c>
      <c r="F19" s="129"/>
      <c r="G19" s="129"/>
      <c r="H19" s="129"/>
      <c r="I19" s="129"/>
      <c r="J19" s="129"/>
      <c r="K19" s="129"/>
    </row>
    <row r="20" spans="1:11" x14ac:dyDescent="0.3">
      <c r="A20" s="134"/>
      <c r="B20" s="134"/>
      <c r="C20" s="132"/>
      <c r="D20" s="132"/>
      <c r="E20" s="19" t="s">
        <v>65</v>
      </c>
      <c r="F20" s="19" t="s">
        <v>66</v>
      </c>
      <c r="G20" s="19" t="s">
        <v>70</v>
      </c>
      <c r="H20" s="19" t="s">
        <v>69</v>
      </c>
      <c r="I20" s="19" t="s">
        <v>67</v>
      </c>
      <c r="J20" s="19" t="s">
        <v>69</v>
      </c>
      <c r="K20" s="19" t="s">
        <v>68</v>
      </c>
    </row>
    <row r="21" spans="1:11" s="33" customFormat="1" x14ac:dyDescent="0.3">
      <c r="A21" s="34" t="s">
        <v>8</v>
      </c>
      <c r="B21" s="35">
        <v>2</v>
      </c>
      <c r="C21" s="42"/>
      <c r="D21" s="65"/>
      <c r="E21" s="25">
        <v>1584</v>
      </c>
      <c r="F21" s="25">
        <f>792*B21</f>
        <v>1584</v>
      </c>
      <c r="G21" s="25"/>
      <c r="H21" s="25"/>
      <c r="I21" s="25"/>
      <c r="J21" s="31"/>
      <c r="K21" s="25">
        <f>(E21+G21+I21)-F21</f>
        <v>0</v>
      </c>
    </row>
    <row r="22" spans="1:11" s="64" customFormat="1" x14ac:dyDescent="0.3">
      <c r="A22" s="146" t="s">
        <v>123</v>
      </c>
      <c r="B22" s="42">
        <v>1</v>
      </c>
      <c r="C22" s="42"/>
      <c r="D22" s="65"/>
      <c r="E22" s="51"/>
      <c r="F22" s="51">
        <f>500*B22</f>
        <v>500</v>
      </c>
      <c r="G22" s="51"/>
      <c r="H22" s="51"/>
      <c r="I22" s="51"/>
      <c r="J22" s="29"/>
      <c r="K22" s="51">
        <f t="shared" ref="K22:K32" si="2">(E22+G22+I22)-F22</f>
        <v>-500</v>
      </c>
    </row>
    <row r="23" spans="1:11" s="33" customFormat="1" x14ac:dyDescent="0.3">
      <c r="A23" s="36" t="s">
        <v>101</v>
      </c>
      <c r="B23" s="35">
        <v>1</v>
      </c>
      <c r="C23" s="42"/>
      <c r="D23" s="65"/>
      <c r="E23" s="25">
        <v>2850</v>
      </c>
      <c r="F23" s="25">
        <f>792*B23</f>
        <v>792</v>
      </c>
      <c r="G23" s="25"/>
      <c r="H23" s="25"/>
      <c r="I23" s="25">
        <v>32136</v>
      </c>
      <c r="J23" s="31"/>
      <c r="K23" s="25">
        <f t="shared" si="2"/>
        <v>34194</v>
      </c>
    </row>
    <row r="24" spans="1:11" s="33" customFormat="1" x14ac:dyDescent="0.3">
      <c r="A24" s="36" t="s">
        <v>99</v>
      </c>
      <c r="B24" s="35">
        <v>1</v>
      </c>
      <c r="C24" s="42"/>
      <c r="D24" s="65"/>
      <c r="E24" s="25">
        <v>6000</v>
      </c>
      <c r="F24" s="25">
        <f>792*B24</f>
        <v>792</v>
      </c>
      <c r="G24" s="25"/>
      <c r="H24" s="25"/>
      <c r="I24" s="25"/>
      <c r="J24" s="31"/>
      <c r="K24" s="25">
        <f t="shared" ref="K24" si="3">(E24+G24+I24)-F24</f>
        <v>5208</v>
      </c>
    </row>
    <row r="25" spans="1:11" s="33" customFormat="1" x14ac:dyDescent="0.3">
      <c r="A25" s="37" t="s">
        <v>105</v>
      </c>
      <c r="B25" s="35">
        <v>1</v>
      </c>
      <c r="C25" s="42"/>
      <c r="D25" s="65"/>
      <c r="E25" s="25">
        <v>2350</v>
      </c>
      <c r="F25" s="25">
        <f>792*B25</f>
        <v>792</v>
      </c>
      <c r="G25" s="25"/>
      <c r="H25" s="25"/>
      <c r="I25" s="25"/>
      <c r="J25" s="31"/>
      <c r="K25" s="25">
        <f>(E25+G25+I25)-F25</f>
        <v>1558</v>
      </c>
    </row>
    <row r="26" spans="1:11" s="120" customFormat="1" x14ac:dyDescent="0.3">
      <c r="A26" s="114" t="s">
        <v>115</v>
      </c>
      <c r="B26" s="115">
        <v>2</v>
      </c>
      <c r="C26" s="115"/>
      <c r="D26" s="116"/>
      <c r="E26" s="117"/>
      <c r="F26" s="117">
        <f>792*B26</f>
        <v>1584</v>
      </c>
      <c r="G26" s="117"/>
      <c r="H26" s="117"/>
      <c r="I26" s="117"/>
      <c r="J26" s="118"/>
      <c r="K26" s="117">
        <f t="shared" si="2"/>
        <v>-1584</v>
      </c>
    </row>
    <row r="27" spans="1:11" s="120" customFormat="1" x14ac:dyDescent="0.3">
      <c r="A27" s="148" t="s">
        <v>114</v>
      </c>
      <c r="B27" s="115">
        <v>2</v>
      </c>
      <c r="C27" s="115"/>
      <c r="D27" s="116"/>
      <c r="E27" s="117"/>
      <c r="F27" s="117">
        <f>792*B27</f>
        <v>1584</v>
      </c>
      <c r="G27" s="117"/>
      <c r="H27" s="117"/>
      <c r="I27" s="117"/>
      <c r="J27" s="118"/>
      <c r="K27" s="117">
        <f t="shared" si="2"/>
        <v>-1584</v>
      </c>
    </row>
    <row r="28" spans="1:11" s="120" customFormat="1" x14ac:dyDescent="0.3">
      <c r="A28" s="148" t="s">
        <v>113</v>
      </c>
      <c r="B28" s="115">
        <v>1</v>
      </c>
      <c r="C28" s="115"/>
      <c r="D28" s="116"/>
      <c r="E28" s="117"/>
      <c r="F28" s="117">
        <f>792*B28</f>
        <v>792</v>
      </c>
      <c r="G28" s="117"/>
      <c r="H28" s="117"/>
      <c r="I28" s="117"/>
      <c r="J28" s="118"/>
      <c r="K28" s="117">
        <f t="shared" si="2"/>
        <v>-792</v>
      </c>
    </row>
    <row r="29" spans="1:11" s="33" customFormat="1" x14ac:dyDescent="0.3">
      <c r="A29" s="41" t="s">
        <v>107</v>
      </c>
      <c r="B29" s="40">
        <v>1</v>
      </c>
      <c r="C29" s="40"/>
      <c r="D29" s="73"/>
      <c r="E29" s="74"/>
      <c r="F29" s="74">
        <f>792*B29</f>
        <v>792</v>
      </c>
      <c r="G29" s="74"/>
      <c r="H29" s="74"/>
      <c r="I29" s="74"/>
      <c r="J29" s="75"/>
      <c r="K29" s="74">
        <f t="shared" si="2"/>
        <v>-792</v>
      </c>
    </row>
    <row r="30" spans="1:11" s="64" customFormat="1" x14ac:dyDescent="0.3">
      <c r="A30" s="39" t="s">
        <v>18</v>
      </c>
      <c r="B30" s="40">
        <v>1</v>
      </c>
      <c r="C30" s="40"/>
      <c r="D30" s="73"/>
      <c r="E30" s="74"/>
      <c r="F30" s="74">
        <f>792*B30</f>
        <v>792</v>
      </c>
      <c r="G30" s="74"/>
      <c r="H30" s="74"/>
      <c r="I30" s="74"/>
      <c r="J30" s="75"/>
      <c r="K30" s="74">
        <f t="shared" si="2"/>
        <v>-792</v>
      </c>
    </row>
    <row r="31" spans="1:11" s="64" customFormat="1" x14ac:dyDescent="0.3">
      <c r="A31" s="39" t="s">
        <v>19</v>
      </c>
      <c r="B31" s="40">
        <v>1</v>
      </c>
      <c r="C31" s="40"/>
      <c r="D31" s="73"/>
      <c r="E31" s="74">
        <v>520</v>
      </c>
      <c r="F31" s="74">
        <f>792*B31</f>
        <v>792</v>
      </c>
      <c r="G31" s="74"/>
      <c r="H31" s="74"/>
      <c r="I31" s="74">
        <v>520</v>
      </c>
      <c r="J31" s="75" t="s">
        <v>73</v>
      </c>
      <c r="K31" s="74">
        <f t="shared" si="2"/>
        <v>248</v>
      </c>
    </row>
    <row r="32" spans="1:11" s="64" customFormat="1" x14ac:dyDescent="0.3">
      <c r="A32" s="39" t="s">
        <v>108</v>
      </c>
      <c r="B32" s="40">
        <v>1</v>
      </c>
      <c r="C32" s="40"/>
      <c r="D32" s="73"/>
      <c r="E32" s="74"/>
      <c r="F32" s="74">
        <f>792*B32</f>
        <v>792</v>
      </c>
      <c r="G32" s="74"/>
      <c r="H32" s="74"/>
      <c r="I32" s="74"/>
      <c r="J32" s="75"/>
      <c r="K32" s="74">
        <f t="shared" si="2"/>
        <v>-792</v>
      </c>
    </row>
    <row r="33" spans="1:11" s="64" customFormat="1" x14ac:dyDescent="0.3">
      <c r="A33" s="39" t="s">
        <v>20</v>
      </c>
      <c r="B33" s="40">
        <v>1</v>
      </c>
      <c r="C33" s="40"/>
      <c r="D33" s="73"/>
      <c r="E33" s="74"/>
      <c r="F33" s="74">
        <f>792*B33</f>
        <v>792</v>
      </c>
      <c r="G33" s="74"/>
      <c r="H33" s="74"/>
      <c r="I33" s="74"/>
      <c r="J33" s="75"/>
      <c r="K33" s="74">
        <f>(E33+G33+I33)-F33</f>
        <v>-792</v>
      </c>
    </row>
    <row r="34" spans="1:11" x14ac:dyDescent="0.3">
      <c r="A34" s="9"/>
      <c r="B34" s="22"/>
      <c r="C34" s="22"/>
      <c r="D34" s="67"/>
      <c r="F34" s="20"/>
    </row>
    <row r="35" spans="1:11" x14ac:dyDescent="0.3">
      <c r="B35"/>
      <c r="C35" s="57"/>
      <c r="D35" s="57"/>
      <c r="G35" s="56"/>
    </row>
    <row r="36" spans="1:11" ht="17.399999999999999" x14ac:dyDescent="0.3">
      <c r="A36" s="144" t="s">
        <v>142</v>
      </c>
      <c r="B36" s="96"/>
      <c r="C36" s="58"/>
      <c r="D36" s="58"/>
      <c r="G36" s="56"/>
    </row>
    <row r="37" spans="1:11" x14ac:dyDescent="0.3">
      <c r="A37" s="134" t="s">
        <v>0</v>
      </c>
      <c r="B37" s="149" t="s">
        <v>21</v>
      </c>
      <c r="C37" s="131" t="s">
        <v>103</v>
      </c>
      <c r="D37" s="147" t="s">
        <v>118</v>
      </c>
      <c r="E37" s="129">
        <v>44501</v>
      </c>
      <c r="F37" s="129"/>
      <c r="G37" s="129"/>
      <c r="H37" s="129"/>
      <c r="I37" s="129"/>
      <c r="J37" s="129"/>
      <c r="K37" s="129"/>
    </row>
    <row r="38" spans="1:11" x14ac:dyDescent="0.3">
      <c r="A38" s="134"/>
      <c r="B38" s="133"/>
      <c r="C38" s="132"/>
      <c r="D38" s="132"/>
      <c r="E38" s="19" t="s">
        <v>65</v>
      </c>
      <c r="F38" s="19" t="s">
        <v>66</v>
      </c>
      <c r="G38" s="19" t="s">
        <v>70</v>
      </c>
      <c r="H38" s="19" t="s">
        <v>69</v>
      </c>
      <c r="I38" s="19" t="s">
        <v>67</v>
      </c>
      <c r="J38" s="19" t="s">
        <v>69</v>
      </c>
      <c r="K38" s="19" t="s">
        <v>68</v>
      </c>
    </row>
    <row r="39" spans="1:11" s="64" customFormat="1" x14ac:dyDescent="0.3">
      <c r="A39" s="34" t="s">
        <v>8</v>
      </c>
      <c r="B39" s="42">
        <v>2</v>
      </c>
      <c r="C39" s="42"/>
      <c r="D39" s="65"/>
      <c r="E39" s="51">
        <v>1416</v>
      </c>
      <c r="F39" s="51">
        <f>898*B39</f>
        <v>1796</v>
      </c>
      <c r="G39" s="51"/>
      <c r="H39" s="51"/>
      <c r="I39" s="51"/>
      <c r="J39" s="29"/>
      <c r="K39" s="72">
        <f>(E39+G39+I39)-F39</f>
        <v>-380</v>
      </c>
    </row>
    <row r="40" spans="1:11" s="64" customFormat="1" x14ac:dyDescent="0.3">
      <c r="A40" s="34" t="s">
        <v>97</v>
      </c>
      <c r="B40" s="42">
        <v>1</v>
      </c>
      <c r="C40" s="42"/>
      <c r="D40" s="65"/>
      <c r="E40" s="51">
        <v>657</v>
      </c>
      <c r="F40" s="51">
        <f>898*B40</f>
        <v>898</v>
      </c>
      <c r="G40" s="51"/>
      <c r="H40" s="51"/>
      <c r="I40" s="51"/>
      <c r="J40" s="29"/>
      <c r="K40" s="72">
        <f t="shared" ref="K40:K51" si="4">(E40+G40+I40)-F40</f>
        <v>-241</v>
      </c>
    </row>
    <row r="41" spans="1:11" s="64" customFormat="1" x14ac:dyDescent="0.3">
      <c r="A41" s="37" t="s">
        <v>12</v>
      </c>
      <c r="B41" s="42">
        <v>1</v>
      </c>
      <c r="C41" s="42"/>
      <c r="D41" s="65"/>
      <c r="E41" s="51">
        <v>10000</v>
      </c>
      <c r="F41" s="51">
        <f>898*B41</f>
        <v>898</v>
      </c>
      <c r="G41" s="51"/>
      <c r="H41" s="51"/>
      <c r="I41" s="51"/>
      <c r="J41" s="29"/>
      <c r="K41" s="72">
        <f t="shared" si="4"/>
        <v>9102</v>
      </c>
    </row>
    <row r="42" spans="1:11" s="64" customFormat="1" x14ac:dyDescent="0.3">
      <c r="A42" s="37" t="s">
        <v>22</v>
      </c>
      <c r="B42" s="42">
        <v>1</v>
      </c>
      <c r="C42" s="42"/>
      <c r="D42" s="65"/>
      <c r="E42" s="51"/>
      <c r="F42" s="51">
        <f>898*B42</f>
        <v>898</v>
      </c>
      <c r="G42" s="51"/>
      <c r="H42" s="51"/>
      <c r="I42" s="51"/>
      <c r="J42" s="29"/>
      <c r="K42" s="72">
        <f t="shared" si="4"/>
        <v>-898</v>
      </c>
    </row>
    <row r="43" spans="1:11" s="64" customFormat="1" x14ac:dyDescent="0.3">
      <c r="A43" s="37" t="s">
        <v>100</v>
      </c>
      <c r="B43" s="42">
        <v>1</v>
      </c>
      <c r="C43" s="42"/>
      <c r="D43" s="65"/>
      <c r="E43" s="51">
        <v>168</v>
      </c>
      <c r="F43" s="51">
        <f>898*B43</f>
        <v>898</v>
      </c>
      <c r="G43" s="51"/>
      <c r="H43" s="51"/>
      <c r="I43" s="51"/>
      <c r="J43" s="29"/>
      <c r="K43" s="72">
        <f t="shared" ref="K43" si="5">(E43+G43+I43)-F43</f>
        <v>-730</v>
      </c>
    </row>
    <row r="44" spans="1:11" s="64" customFormat="1" x14ac:dyDescent="0.3">
      <c r="A44" s="37" t="s">
        <v>105</v>
      </c>
      <c r="B44" s="42">
        <v>1</v>
      </c>
      <c r="C44" s="42"/>
      <c r="D44" s="65"/>
      <c r="E44" s="51">
        <v>2350</v>
      </c>
      <c r="F44" s="51">
        <f>898*B44</f>
        <v>898</v>
      </c>
      <c r="G44" s="51"/>
      <c r="H44" s="51"/>
      <c r="I44" s="51"/>
      <c r="J44" s="29"/>
      <c r="K44" s="72">
        <f t="shared" si="4"/>
        <v>1452</v>
      </c>
    </row>
    <row r="45" spans="1:11" s="113" customFormat="1" x14ac:dyDescent="0.3">
      <c r="A45" s="114" t="s">
        <v>111</v>
      </c>
      <c r="B45" s="115">
        <v>2</v>
      </c>
      <c r="C45" s="115"/>
      <c r="D45" s="116"/>
      <c r="E45" s="117"/>
      <c r="F45" s="117">
        <f>898*B45</f>
        <v>1796</v>
      </c>
      <c r="G45" s="117"/>
      <c r="H45" s="117"/>
      <c r="I45" s="117"/>
      <c r="J45" s="118"/>
      <c r="K45" s="119">
        <f t="shared" si="4"/>
        <v>-1796</v>
      </c>
    </row>
    <row r="46" spans="1:11" s="113" customFormat="1" x14ac:dyDescent="0.3">
      <c r="A46" s="114" t="s">
        <v>112</v>
      </c>
      <c r="B46" s="115">
        <v>2</v>
      </c>
      <c r="C46" s="115"/>
      <c r="D46" s="116"/>
      <c r="E46" s="117"/>
      <c r="F46" s="117">
        <f>898*B46</f>
        <v>1796</v>
      </c>
      <c r="G46" s="117"/>
      <c r="H46" s="117"/>
      <c r="I46" s="117"/>
      <c r="J46" s="118"/>
      <c r="K46" s="119">
        <f t="shared" si="4"/>
        <v>-1796</v>
      </c>
    </row>
    <row r="47" spans="1:11" s="113" customFormat="1" x14ac:dyDescent="0.3">
      <c r="A47" s="114" t="s">
        <v>113</v>
      </c>
      <c r="B47" s="115">
        <v>1</v>
      </c>
      <c r="C47" s="115"/>
      <c r="D47" s="116"/>
      <c r="E47" s="117"/>
      <c r="F47" s="117">
        <f>898*B47</f>
        <v>898</v>
      </c>
      <c r="G47" s="117"/>
      <c r="H47" s="117"/>
      <c r="I47" s="117"/>
      <c r="J47" s="118"/>
      <c r="K47" s="119">
        <f t="shared" si="4"/>
        <v>-898</v>
      </c>
    </row>
    <row r="48" spans="1:11" s="64" customFormat="1" x14ac:dyDescent="0.3">
      <c r="A48" s="41" t="s">
        <v>107</v>
      </c>
      <c r="B48" s="40">
        <v>1</v>
      </c>
      <c r="C48" s="40"/>
      <c r="D48" s="73"/>
      <c r="E48" s="74"/>
      <c r="F48" s="74">
        <f>898*B48</f>
        <v>898</v>
      </c>
      <c r="G48" s="74"/>
      <c r="H48" s="74"/>
      <c r="I48" s="74"/>
      <c r="J48" s="75"/>
      <c r="K48" s="76">
        <f t="shared" si="4"/>
        <v>-898</v>
      </c>
    </row>
    <row r="49" spans="1:12" s="64" customFormat="1" x14ac:dyDescent="0.3">
      <c r="A49" s="39" t="s">
        <v>109</v>
      </c>
      <c r="B49" s="40">
        <v>1</v>
      </c>
      <c r="C49" s="40"/>
      <c r="D49" s="73"/>
      <c r="E49" s="74"/>
      <c r="F49" s="74">
        <f>898*B49</f>
        <v>898</v>
      </c>
      <c r="G49" s="74"/>
      <c r="H49" s="74"/>
      <c r="I49" s="74"/>
      <c r="J49" s="75"/>
      <c r="K49" s="76">
        <f t="shared" si="4"/>
        <v>-898</v>
      </c>
    </row>
    <row r="50" spans="1:12" s="64" customFormat="1" x14ac:dyDescent="0.3">
      <c r="A50" s="39" t="s">
        <v>108</v>
      </c>
      <c r="B50" s="40">
        <v>1</v>
      </c>
      <c r="C50" s="40"/>
      <c r="D50" s="73"/>
      <c r="E50" s="74"/>
      <c r="F50" s="74">
        <f>898*B50</f>
        <v>898</v>
      </c>
      <c r="G50" s="74"/>
      <c r="H50" s="74"/>
      <c r="I50" s="74"/>
      <c r="J50" s="75"/>
      <c r="K50" s="76">
        <f t="shared" si="4"/>
        <v>-898</v>
      </c>
    </row>
    <row r="51" spans="1:12" s="64" customFormat="1" x14ac:dyDescent="0.3">
      <c r="A51" s="39" t="s">
        <v>20</v>
      </c>
      <c r="B51" s="40">
        <v>1</v>
      </c>
      <c r="C51" s="40"/>
      <c r="D51" s="73"/>
      <c r="E51" s="74"/>
      <c r="F51" s="74">
        <f>898*B51</f>
        <v>898</v>
      </c>
      <c r="G51" s="74"/>
      <c r="H51" s="74"/>
      <c r="I51" s="74"/>
      <c r="J51" s="75"/>
      <c r="K51" s="76">
        <f t="shared" si="4"/>
        <v>-898</v>
      </c>
    </row>
    <row r="52" spans="1:12" x14ac:dyDescent="0.3">
      <c r="A52" s="21"/>
      <c r="B52" s="22"/>
      <c r="C52" s="22"/>
      <c r="D52" s="67"/>
      <c r="F52" s="20"/>
    </row>
    <row r="53" spans="1:12" x14ac:dyDescent="0.3">
      <c r="A53" s="6"/>
      <c r="B53" s="7"/>
      <c r="C53" s="58"/>
      <c r="D53" s="58"/>
    </row>
    <row r="54" spans="1:12" ht="17.399999999999999" x14ac:dyDescent="0.3">
      <c r="A54" s="144" t="s">
        <v>23</v>
      </c>
      <c r="B54" s="96"/>
      <c r="C54" s="58"/>
      <c r="D54" s="58"/>
    </row>
    <row r="55" spans="1:12" x14ac:dyDescent="0.3">
      <c r="A55" s="134" t="s">
        <v>0</v>
      </c>
      <c r="B55" s="133" t="s">
        <v>23</v>
      </c>
      <c r="C55" s="131" t="s">
        <v>103</v>
      </c>
      <c r="D55" s="147" t="s">
        <v>118</v>
      </c>
      <c r="E55" s="129">
        <v>44501</v>
      </c>
      <c r="F55" s="129"/>
      <c r="G55" s="129"/>
      <c r="H55" s="129"/>
      <c r="I55" s="129"/>
      <c r="J55" s="129"/>
      <c r="K55" s="129"/>
    </row>
    <row r="56" spans="1:12" ht="27" customHeight="1" x14ac:dyDescent="0.3">
      <c r="A56" s="134"/>
      <c r="B56" s="133"/>
      <c r="C56" s="132"/>
      <c r="D56" s="132"/>
      <c r="E56" s="19" t="s">
        <v>65</v>
      </c>
      <c r="F56" s="19" t="s">
        <v>66</v>
      </c>
      <c r="G56" s="19" t="s">
        <v>70</v>
      </c>
      <c r="H56" s="19" t="s">
        <v>69</v>
      </c>
      <c r="I56" s="19" t="s">
        <v>67</v>
      </c>
      <c r="J56" s="19" t="s">
        <v>69</v>
      </c>
      <c r="K56" s="19" t="s">
        <v>68</v>
      </c>
    </row>
    <row r="57" spans="1:12" s="33" customFormat="1" x14ac:dyDescent="0.3">
      <c r="A57" s="37" t="s">
        <v>24</v>
      </c>
      <c r="B57" s="35">
        <v>1</v>
      </c>
      <c r="C57" s="42"/>
      <c r="D57" s="65"/>
      <c r="E57" s="25" t="s">
        <v>86</v>
      </c>
      <c r="F57" s="25">
        <f>739*B57</f>
        <v>739</v>
      </c>
      <c r="G57" s="25"/>
      <c r="H57" s="25"/>
      <c r="I57" s="25" t="s">
        <v>95</v>
      </c>
      <c r="J57" s="31" t="s">
        <v>73</v>
      </c>
      <c r="K57" s="32" t="e">
        <f>(E57+G57+I57)-F57</f>
        <v>#VALUE!</v>
      </c>
    </row>
    <row r="58" spans="1:12" s="64" customFormat="1" x14ac:dyDescent="0.3">
      <c r="A58" s="34" t="s">
        <v>8</v>
      </c>
      <c r="B58" s="42">
        <v>2</v>
      </c>
      <c r="C58" s="42"/>
      <c r="D58" s="65"/>
      <c r="E58" s="51"/>
      <c r="F58" s="51">
        <f>739*B58</f>
        <v>1478</v>
      </c>
      <c r="G58" s="51"/>
      <c r="H58" s="51"/>
      <c r="I58" s="51"/>
      <c r="J58" s="29"/>
      <c r="K58" s="72">
        <f t="shared" ref="K58:K69" si="6">(E58+G58+I58)-F58</f>
        <v>-1478</v>
      </c>
    </row>
    <row r="59" spans="1:12" s="64" customFormat="1" x14ac:dyDescent="0.3">
      <c r="A59" s="34" t="s">
        <v>97</v>
      </c>
      <c r="B59" s="42">
        <v>1</v>
      </c>
      <c r="C59" s="42"/>
      <c r="D59" s="65"/>
      <c r="E59" s="51">
        <v>483</v>
      </c>
      <c r="F59" s="51">
        <f>739*B59</f>
        <v>739</v>
      </c>
      <c r="G59" s="51"/>
      <c r="H59" s="51"/>
      <c r="I59" s="51"/>
      <c r="J59" s="29"/>
      <c r="K59" s="72">
        <f t="shared" si="6"/>
        <v>-256</v>
      </c>
    </row>
    <row r="60" spans="1:12" s="64" customFormat="1" x14ac:dyDescent="0.3">
      <c r="A60" s="34" t="s">
        <v>5</v>
      </c>
      <c r="B60" s="42">
        <v>1</v>
      </c>
      <c r="C60" s="42"/>
      <c r="D60" s="65"/>
      <c r="E60" s="51">
        <v>22445</v>
      </c>
      <c r="F60" s="51">
        <f>739*B60</f>
        <v>739</v>
      </c>
      <c r="G60" s="51"/>
      <c r="H60" s="51"/>
      <c r="I60" s="51"/>
      <c r="J60" s="29"/>
      <c r="K60" s="72">
        <f t="shared" ref="K60" si="7">(E60+G60+I60)-F60</f>
        <v>21706</v>
      </c>
    </row>
    <row r="61" spans="1:12" s="64" customFormat="1" x14ac:dyDescent="0.3">
      <c r="A61" s="91" t="s">
        <v>25</v>
      </c>
      <c r="B61" s="92">
        <v>2</v>
      </c>
      <c r="C61" s="92"/>
      <c r="D61" s="99"/>
      <c r="E61" s="93"/>
      <c r="F61" s="93">
        <f>739*B61</f>
        <v>1478</v>
      </c>
      <c r="G61" s="93"/>
      <c r="H61" s="93"/>
      <c r="I61" s="93" t="s">
        <v>96</v>
      </c>
      <c r="J61" s="94" t="s">
        <v>73</v>
      </c>
      <c r="K61" s="95" t="e">
        <f t="shared" si="6"/>
        <v>#VALUE!</v>
      </c>
      <c r="L61" s="150" t="s">
        <v>140</v>
      </c>
    </row>
    <row r="62" spans="1:12" s="64" customFormat="1" x14ac:dyDescent="0.3">
      <c r="A62" s="91" t="s">
        <v>26</v>
      </c>
      <c r="B62" s="92">
        <v>2</v>
      </c>
      <c r="C62" s="92"/>
      <c r="D62" s="99"/>
      <c r="E62" s="93"/>
      <c r="F62" s="93">
        <f>739*B62</f>
        <v>1478</v>
      </c>
      <c r="G62" s="93"/>
      <c r="H62" s="93"/>
      <c r="I62" s="93" t="s">
        <v>96</v>
      </c>
      <c r="J62" s="94" t="s">
        <v>73</v>
      </c>
      <c r="K62" s="95" t="e">
        <f t="shared" si="6"/>
        <v>#VALUE!</v>
      </c>
      <c r="L62" s="150"/>
    </row>
    <row r="63" spans="1:12" s="113" customFormat="1" x14ac:dyDescent="0.3">
      <c r="A63" s="114" t="s">
        <v>111</v>
      </c>
      <c r="B63" s="121">
        <v>2</v>
      </c>
      <c r="C63" s="121"/>
      <c r="D63" s="116"/>
      <c r="E63" s="117"/>
      <c r="F63" s="117">
        <f>739*B63</f>
        <v>1478</v>
      </c>
      <c r="G63" s="117"/>
      <c r="H63" s="117"/>
      <c r="I63" s="117"/>
      <c r="J63" s="118"/>
      <c r="K63" s="119">
        <f t="shared" si="6"/>
        <v>-1478</v>
      </c>
      <c r="L63" s="160"/>
    </row>
    <row r="64" spans="1:12" s="113" customFormat="1" x14ac:dyDescent="0.3">
      <c r="A64" s="114" t="s">
        <v>112</v>
      </c>
      <c r="B64" s="115">
        <v>2</v>
      </c>
      <c r="C64" s="115"/>
      <c r="D64" s="116"/>
      <c r="E64" s="117"/>
      <c r="F64" s="117">
        <f>739*B64</f>
        <v>1478</v>
      </c>
      <c r="G64" s="117"/>
      <c r="H64" s="117"/>
      <c r="I64" s="117"/>
      <c r="J64" s="118"/>
      <c r="K64" s="119">
        <f t="shared" si="6"/>
        <v>-1478</v>
      </c>
      <c r="L64" s="160"/>
    </row>
    <row r="65" spans="1:12" s="113" customFormat="1" x14ac:dyDescent="0.3">
      <c r="A65" s="114" t="s">
        <v>113</v>
      </c>
      <c r="B65" s="115">
        <v>1</v>
      </c>
      <c r="C65" s="115"/>
      <c r="D65" s="116"/>
      <c r="E65" s="117"/>
      <c r="F65" s="117"/>
      <c r="G65" s="117"/>
      <c r="H65" s="117"/>
      <c r="I65" s="117"/>
      <c r="J65" s="118"/>
      <c r="K65" s="119"/>
      <c r="L65" s="160"/>
    </row>
    <row r="66" spans="1:12" s="64" customFormat="1" x14ac:dyDescent="0.3">
      <c r="A66" s="41" t="s">
        <v>107</v>
      </c>
      <c r="B66" s="40">
        <v>1</v>
      </c>
      <c r="C66" s="40"/>
      <c r="D66" s="73"/>
      <c r="E66" s="74"/>
      <c r="F66" s="74">
        <f>739*B66</f>
        <v>739</v>
      </c>
      <c r="G66" s="74"/>
      <c r="H66" s="74"/>
      <c r="I66" s="74"/>
      <c r="J66" s="75"/>
      <c r="K66" s="76">
        <f t="shared" si="6"/>
        <v>-739</v>
      </c>
      <c r="L66" s="160"/>
    </row>
    <row r="67" spans="1:12" s="64" customFormat="1" x14ac:dyDescent="0.3">
      <c r="A67" s="41" t="s">
        <v>109</v>
      </c>
      <c r="B67" s="40">
        <v>1</v>
      </c>
      <c r="C67" s="40"/>
      <c r="D67" s="73"/>
      <c r="E67" s="74"/>
      <c r="F67" s="74">
        <f>739*B67</f>
        <v>739</v>
      </c>
      <c r="G67" s="74"/>
      <c r="H67" s="74"/>
      <c r="I67" s="74"/>
      <c r="J67" s="75"/>
      <c r="K67" s="76">
        <f t="shared" si="6"/>
        <v>-739</v>
      </c>
      <c r="L67" s="160"/>
    </row>
    <row r="68" spans="1:12" s="64" customFormat="1" x14ac:dyDescent="0.3">
      <c r="A68" s="39" t="s">
        <v>108</v>
      </c>
      <c r="B68" s="40">
        <v>1</v>
      </c>
      <c r="C68" s="40"/>
      <c r="D68" s="73"/>
      <c r="E68" s="74"/>
      <c r="F68" s="74">
        <f>739*B68</f>
        <v>739</v>
      </c>
      <c r="G68" s="74"/>
      <c r="H68" s="74"/>
      <c r="I68" s="74"/>
      <c r="J68" s="75"/>
      <c r="K68" s="76">
        <f t="shared" si="6"/>
        <v>-739</v>
      </c>
      <c r="L68" s="160"/>
    </row>
    <row r="69" spans="1:12" s="64" customFormat="1" x14ac:dyDescent="0.3">
      <c r="A69" s="39" t="s">
        <v>20</v>
      </c>
      <c r="B69" s="40">
        <v>1</v>
      </c>
      <c r="C69" s="40"/>
      <c r="D69" s="73"/>
      <c r="E69" s="74"/>
      <c r="F69" s="74">
        <f>739*B69</f>
        <v>739</v>
      </c>
      <c r="G69" s="74"/>
      <c r="H69" s="74"/>
      <c r="I69" s="74"/>
      <c r="J69" s="75"/>
      <c r="K69" s="76">
        <f t="shared" si="6"/>
        <v>-739</v>
      </c>
      <c r="L69" s="160"/>
    </row>
    <row r="70" spans="1:12" s="113" customFormat="1" x14ac:dyDescent="0.3">
      <c r="A70" s="151" t="s">
        <v>126</v>
      </c>
      <c r="B70" s="59">
        <v>1</v>
      </c>
      <c r="C70" s="59"/>
      <c r="D70" s="122"/>
      <c r="E70" s="110"/>
      <c r="F70" s="110">
        <f>739*B70</f>
        <v>739</v>
      </c>
      <c r="G70" s="110"/>
      <c r="H70" s="110"/>
      <c r="I70" s="110"/>
      <c r="J70" s="16"/>
      <c r="K70" s="112"/>
    </row>
    <row r="71" spans="1:12" x14ac:dyDescent="0.3">
      <c r="A71" s="6"/>
      <c r="B71" s="8"/>
      <c r="C71" s="8"/>
      <c r="D71" s="68"/>
    </row>
    <row r="72" spans="1:12" x14ac:dyDescent="0.3">
      <c r="A72" s="6"/>
      <c r="B72" s="8"/>
      <c r="C72" s="8"/>
      <c r="D72" s="8"/>
    </row>
    <row r="73" spans="1:12" ht="17.399999999999999" x14ac:dyDescent="0.3">
      <c r="A73" s="144" t="s">
        <v>143</v>
      </c>
      <c r="B73" s="97"/>
      <c r="C73" s="8"/>
      <c r="D73" s="8"/>
    </row>
    <row r="74" spans="1:12" x14ac:dyDescent="0.3">
      <c r="A74" s="134" t="s">
        <v>0</v>
      </c>
      <c r="B74" s="149" t="s">
        <v>27</v>
      </c>
      <c r="C74" s="131" t="s">
        <v>103</v>
      </c>
      <c r="D74" s="147" t="s">
        <v>125</v>
      </c>
      <c r="E74" s="129">
        <v>44501</v>
      </c>
      <c r="F74" s="129"/>
      <c r="G74" s="129"/>
      <c r="H74" s="129"/>
      <c r="I74" s="129"/>
      <c r="J74" s="129"/>
      <c r="K74" s="129"/>
    </row>
    <row r="75" spans="1:12" ht="27" customHeight="1" x14ac:dyDescent="0.3">
      <c r="A75" s="134"/>
      <c r="B75" s="133"/>
      <c r="C75" s="132"/>
      <c r="D75" s="132"/>
      <c r="E75" s="19" t="s">
        <v>65</v>
      </c>
      <c r="F75" s="19" t="s">
        <v>66</v>
      </c>
      <c r="G75" s="19" t="s">
        <v>70</v>
      </c>
      <c r="H75" s="19" t="s">
        <v>69</v>
      </c>
      <c r="I75" s="19" t="s">
        <v>67</v>
      </c>
      <c r="J75" s="19" t="s">
        <v>69</v>
      </c>
      <c r="K75" s="19" t="s">
        <v>68</v>
      </c>
    </row>
    <row r="76" spans="1:12" s="33" customFormat="1" x14ac:dyDescent="0.3">
      <c r="A76" s="37" t="s">
        <v>24</v>
      </c>
      <c r="B76" s="35">
        <v>1</v>
      </c>
      <c r="C76" s="42"/>
      <c r="D76" s="65"/>
      <c r="E76" s="25" t="s">
        <v>86</v>
      </c>
      <c r="F76" s="25">
        <f>211*B76</f>
        <v>211</v>
      </c>
      <c r="G76" s="25"/>
      <c r="H76" s="25"/>
      <c r="I76" s="25" t="s">
        <v>94</v>
      </c>
      <c r="J76" s="31" t="s">
        <v>71</v>
      </c>
      <c r="K76" s="32" t="e">
        <f>(E76+G76+I76)-F76</f>
        <v>#VALUE!</v>
      </c>
    </row>
    <row r="77" spans="1:12" s="64" customFormat="1" x14ac:dyDescent="0.3">
      <c r="A77" s="37" t="s">
        <v>28</v>
      </c>
      <c r="B77" s="42">
        <v>1</v>
      </c>
      <c r="C77" s="42"/>
      <c r="D77" s="65"/>
      <c r="E77" s="51"/>
      <c r="F77" s="51">
        <f>220*B77</f>
        <v>220</v>
      </c>
      <c r="G77" s="51"/>
      <c r="H77" s="51"/>
      <c r="I77" s="51"/>
      <c r="J77" s="29"/>
      <c r="K77" s="72">
        <f t="shared" ref="K77:K102" si="8">(E77+G77+I77)-F77</f>
        <v>-220</v>
      </c>
    </row>
    <row r="78" spans="1:12" s="64" customFormat="1" x14ac:dyDescent="0.3">
      <c r="A78" s="77" t="s">
        <v>29</v>
      </c>
      <c r="B78" s="42">
        <v>1</v>
      </c>
      <c r="C78" s="42"/>
      <c r="D78" s="65"/>
      <c r="E78" s="51"/>
      <c r="F78" s="51">
        <f>211*B78</f>
        <v>211</v>
      </c>
      <c r="G78" s="51"/>
      <c r="H78" s="51"/>
      <c r="I78" s="51"/>
      <c r="J78" s="29"/>
      <c r="K78" s="72">
        <f t="shared" si="8"/>
        <v>-211</v>
      </c>
    </row>
    <row r="79" spans="1:12" s="64" customFormat="1" x14ac:dyDescent="0.3">
      <c r="A79" s="77" t="s">
        <v>30</v>
      </c>
      <c r="B79" s="42">
        <v>1</v>
      </c>
      <c r="C79" s="42"/>
      <c r="D79" s="65"/>
      <c r="E79" s="51">
        <v>5060</v>
      </c>
      <c r="F79" s="51">
        <f>211*B79</f>
        <v>211</v>
      </c>
      <c r="G79" s="51"/>
      <c r="H79" s="51"/>
      <c r="I79" s="51">
        <v>2552</v>
      </c>
      <c r="J79" s="29" t="s">
        <v>71</v>
      </c>
      <c r="K79" s="72">
        <f t="shared" si="8"/>
        <v>7401</v>
      </c>
    </row>
    <row r="80" spans="1:12" s="64" customFormat="1" x14ac:dyDescent="0.3">
      <c r="A80" s="77" t="s">
        <v>31</v>
      </c>
      <c r="B80" s="42">
        <v>2</v>
      </c>
      <c r="C80" s="42"/>
      <c r="D80" s="65"/>
      <c r="E80" s="51">
        <v>5060</v>
      </c>
      <c r="F80" s="51">
        <f>211*B80</f>
        <v>422</v>
      </c>
      <c r="G80" s="51"/>
      <c r="H80" s="51"/>
      <c r="I80" s="51"/>
      <c r="J80" s="29"/>
      <c r="K80" s="72">
        <f t="shared" si="8"/>
        <v>4638</v>
      </c>
    </row>
    <row r="81" spans="1:12" s="64" customFormat="1" x14ac:dyDescent="0.3">
      <c r="A81" s="77" t="s">
        <v>32</v>
      </c>
      <c r="B81" s="42">
        <v>1</v>
      </c>
      <c r="C81" s="42"/>
      <c r="D81" s="65"/>
      <c r="E81" s="51">
        <v>24</v>
      </c>
      <c r="F81" s="51">
        <f>211*B81</f>
        <v>211</v>
      </c>
      <c r="G81" s="51"/>
      <c r="H81" s="51"/>
      <c r="I81" s="51"/>
      <c r="J81" s="29"/>
      <c r="K81" s="72">
        <f t="shared" si="8"/>
        <v>-187</v>
      </c>
    </row>
    <row r="82" spans="1:12" s="64" customFormat="1" x14ac:dyDescent="0.3">
      <c r="A82" s="77" t="s">
        <v>33</v>
      </c>
      <c r="B82" s="42">
        <v>1</v>
      </c>
      <c r="C82" s="42"/>
      <c r="D82" s="65"/>
      <c r="E82" s="51"/>
      <c r="F82" s="51">
        <f>211*B82</f>
        <v>211</v>
      </c>
      <c r="G82" s="51"/>
      <c r="H82" s="51"/>
      <c r="I82" s="51"/>
      <c r="J82" s="29"/>
      <c r="K82" s="72">
        <f t="shared" si="8"/>
        <v>-211</v>
      </c>
    </row>
    <row r="83" spans="1:12" s="64" customFormat="1" x14ac:dyDescent="0.3">
      <c r="A83" s="77" t="s">
        <v>34</v>
      </c>
      <c r="B83" s="42">
        <v>1</v>
      </c>
      <c r="C83" s="42"/>
      <c r="D83" s="65"/>
      <c r="E83" s="51"/>
      <c r="F83" s="51">
        <f>211*B83</f>
        <v>211</v>
      </c>
      <c r="G83" s="51"/>
      <c r="H83" s="51"/>
      <c r="I83" s="51"/>
      <c r="J83" s="29"/>
      <c r="K83" s="72">
        <f t="shared" si="8"/>
        <v>-211</v>
      </c>
    </row>
    <row r="84" spans="1:12" s="64" customFormat="1" x14ac:dyDescent="0.3">
      <c r="A84" s="77" t="s">
        <v>35</v>
      </c>
      <c r="B84" s="42">
        <v>1</v>
      </c>
      <c r="C84" s="42"/>
      <c r="D84" s="65"/>
      <c r="E84" s="51">
        <v>23184</v>
      </c>
      <c r="F84" s="51">
        <f>211*B84</f>
        <v>211</v>
      </c>
      <c r="G84" s="51"/>
      <c r="H84" s="51"/>
      <c r="I84" s="51"/>
      <c r="J84" s="29"/>
      <c r="K84" s="72">
        <f t="shared" si="8"/>
        <v>22973</v>
      </c>
    </row>
    <row r="85" spans="1:12" s="120" customFormat="1" x14ac:dyDescent="0.3">
      <c r="A85" s="123" t="s">
        <v>36</v>
      </c>
      <c r="B85" s="124">
        <v>2</v>
      </c>
      <c r="C85" s="124"/>
      <c r="D85" s="125"/>
      <c r="E85" s="126"/>
      <c r="F85" s="126">
        <f>211*B85</f>
        <v>422</v>
      </c>
      <c r="G85" s="126"/>
      <c r="H85" s="126"/>
      <c r="I85" s="126" t="s">
        <v>96</v>
      </c>
      <c r="J85" s="127" t="s">
        <v>71</v>
      </c>
      <c r="K85" s="128" t="e">
        <f t="shared" si="8"/>
        <v>#VALUE!</v>
      </c>
      <c r="L85" s="152" t="s">
        <v>140</v>
      </c>
    </row>
    <row r="86" spans="1:12" s="120" customFormat="1" x14ac:dyDescent="0.3">
      <c r="A86" s="123" t="s">
        <v>26</v>
      </c>
      <c r="B86" s="124">
        <v>2</v>
      </c>
      <c r="C86" s="124"/>
      <c r="D86" s="125"/>
      <c r="E86" s="126"/>
      <c r="F86" s="126">
        <f>211*B86</f>
        <v>422</v>
      </c>
      <c r="G86" s="126"/>
      <c r="H86" s="126"/>
      <c r="I86" s="126" t="s">
        <v>96</v>
      </c>
      <c r="J86" s="127" t="s">
        <v>71</v>
      </c>
      <c r="K86" s="128" t="e">
        <f t="shared" si="8"/>
        <v>#VALUE!</v>
      </c>
      <c r="L86" s="153"/>
    </row>
    <row r="87" spans="1:12" s="33" customFormat="1" x14ac:dyDescent="0.3">
      <c r="A87" s="44" t="s">
        <v>37</v>
      </c>
      <c r="B87" s="43">
        <v>1</v>
      </c>
      <c r="C87" s="43"/>
      <c r="D87" s="78"/>
      <c r="E87" s="79">
        <v>500</v>
      </c>
      <c r="F87" s="79">
        <f>211*B87</f>
        <v>211</v>
      </c>
      <c r="G87" s="79"/>
      <c r="H87" s="79"/>
      <c r="I87" s="79"/>
      <c r="J87" s="80"/>
      <c r="K87" s="81">
        <f t="shared" si="8"/>
        <v>289</v>
      </c>
      <c r="L87" s="153"/>
    </row>
    <row r="88" spans="1:12" s="33" customFormat="1" x14ac:dyDescent="0.3">
      <c r="A88" s="45" t="s">
        <v>38</v>
      </c>
      <c r="B88" s="38">
        <v>1</v>
      </c>
      <c r="C88" s="38"/>
      <c r="D88" s="82"/>
      <c r="E88" s="83">
        <v>674</v>
      </c>
      <c r="F88" s="83">
        <f>211*B88</f>
        <v>211</v>
      </c>
      <c r="G88" s="83"/>
      <c r="H88" s="83"/>
      <c r="I88" s="83"/>
      <c r="J88" s="84"/>
      <c r="K88" s="85">
        <f t="shared" si="8"/>
        <v>463</v>
      </c>
    </row>
    <row r="89" spans="1:12" s="64" customFormat="1" x14ac:dyDescent="0.3">
      <c r="A89" s="45" t="s">
        <v>39</v>
      </c>
      <c r="B89" s="38">
        <v>1</v>
      </c>
      <c r="C89" s="38"/>
      <c r="D89" s="82"/>
      <c r="E89" s="83"/>
      <c r="F89" s="83">
        <f>211*B89</f>
        <v>211</v>
      </c>
      <c r="G89" s="83"/>
      <c r="H89" s="83"/>
      <c r="I89" s="83"/>
      <c r="J89" s="84"/>
      <c r="K89" s="85">
        <f t="shared" si="8"/>
        <v>-211</v>
      </c>
    </row>
    <row r="90" spans="1:12" s="64" customFormat="1" x14ac:dyDescent="0.3">
      <c r="A90" s="45" t="s">
        <v>91</v>
      </c>
      <c r="B90" s="38">
        <v>1</v>
      </c>
      <c r="C90" s="38"/>
      <c r="D90" s="82"/>
      <c r="E90" s="83">
        <v>312</v>
      </c>
      <c r="F90" s="83">
        <f>211*B90</f>
        <v>211</v>
      </c>
      <c r="G90" s="83"/>
      <c r="H90" s="83"/>
      <c r="I90" s="83"/>
      <c r="J90" s="84"/>
      <c r="K90" s="85">
        <f t="shared" si="8"/>
        <v>101</v>
      </c>
    </row>
    <row r="91" spans="1:12" s="64" customFormat="1" x14ac:dyDescent="0.3">
      <c r="A91" s="45" t="s">
        <v>40</v>
      </c>
      <c r="B91" s="38">
        <v>1</v>
      </c>
      <c r="C91" s="38"/>
      <c r="D91" s="82"/>
      <c r="E91" s="83"/>
      <c r="F91" s="83">
        <f>211*B91</f>
        <v>211</v>
      </c>
      <c r="G91" s="83"/>
      <c r="H91" s="83"/>
      <c r="I91" s="83"/>
      <c r="J91" s="84"/>
      <c r="K91" s="85">
        <f t="shared" si="8"/>
        <v>-211</v>
      </c>
    </row>
    <row r="92" spans="1:12" s="64" customFormat="1" x14ac:dyDescent="0.3">
      <c r="A92" s="45" t="s">
        <v>41</v>
      </c>
      <c r="B92" s="38">
        <v>1</v>
      </c>
      <c r="C92" s="38"/>
      <c r="D92" s="82"/>
      <c r="E92" s="83"/>
      <c r="F92" s="83">
        <f>211*B92</f>
        <v>211</v>
      </c>
      <c r="G92" s="83"/>
      <c r="H92" s="83"/>
      <c r="I92" s="83"/>
      <c r="J92" s="84"/>
      <c r="K92" s="85">
        <f t="shared" si="8"/>
        <v>-211</v>
      </c>
    </row>
    <row r="93" spans="1:12" s="64" customFormat="1" x14ac:dyDescent="0.3">
      <c r="A93" s="136" t="s">
        <v>42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</row>
    <row r="94" spans="1:12" s="64" customFormat="1" x14ac:dyDescent="0.3">
      <c r="A94" s="46" t="s">
        <v>102</v>
      </c>
      <c r="B94" s="47">
        <v>2</v>
      </c>
      <c r="C94" s="47"/>
      <c r="D94" s="73"/>
      <c r="E94" s="74"/>
      <c r="F94" s="74">
        <f>211*B94</f>
        <v>422</v>
      </c>
      <c r="G94" s="74"/>
      <c r="H94" s="74"/>
      <c r="I94" s="74"/>
      <c r="J94" s="75"/>
      <c r="K94" s="76">
        <f t="shared" si="8"/>
        <v>-422</v>
      </c>
    </row>
    <row r="95" spans="1:12" s="64" customFormat="1" x14ac:dyDescent="0.3">
      <c r="A95" s="41" t="s">
        <v>17</v>
      </c>
      <c r="B95" s="40">
        <v>2</v>
      </c>
      <c r="C95" s="40"/>
      <c r="D95" s="73"/>
      <c r="E95" s="74"/>
      <c r="F95" s="74">
        <f>211*B95</f>
        <v>422</v>
      </c>
      <c r="G95" s="74"/>
      <c r="H95" s="74"/>
      <c r="I95" s="74"/>
      <c r="J95" s="75"/>
      <c r="K95" s="76">
        <f t="shared" si="8"/>
        <v>-422</v>
      </c>
    </row>
    <row r="96" spans="1:12" s="64" customFormat="1" x14ac:dyDescent="0.3">
      <c r="A96" s="41" t="s">
        <v>43</v>
      </c>
      <c r="B96" s="40">
        <v>1</v>
      </c>
      <c r="C96" s="40"/>
      <c r="D96" s="73"/>
      <c r="E96" s="74"/>
      <c r="F96" s="74">
        <f>211*B96</f>
        <v>211</v>
      </c>
      <c r="G96" s="74"/>
      <c r="H96" s="74"/>
      <c r="I96" s="74"/>
      <c r="J96" s="75"/>
      <c r="K96" s="76">
        <f t="shared" si="8"/>
        <v>-211</v>
      </c>
    </row>
    <row r="97" spans="1:11" s="64" customFormat="1" x14ac:dyDescent="0.3">
      <c r="A97" s="39" t="s">
        <v>108</v>
      </c>
      <c r="B97" s="40">
        <v>1</v>
      </c>
      <c r="C97" s="40"/>
      <c r="D97" s="73"/>
      <c r="E97" s="74"/>
      <c r="F97" s="74">
        <f>211*B97</f>
        <v>211</v>
      </c>
      <c r="G97" s="74"/>
      <c r="H97" s="74"/>
      <c r="I97" s="74"/>
      <c r="J97" s="75"/>
      <c r="K97" s="76">
        <f t="shared" si="8"/>
        <v>-211</v>
      </c>
    </row>
    <row r="98" spans="1:11" s="64" customFormat="1" x14ac:dyDescent="0.3">
      <c r="A98" s="136" t="s">
        <v>44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1:11" s="64" customFormat="1" x14ac:dyDescent="0.3">
      <c r="A99" s="46" t="s">
        <v>85</v>
      </c>
      <c r="B99" s="47">
        <v>1</v>
      </c>
      <c r="C99" s="47"/>
      <c r="D99" s="100"/>
      <c r="E99" s="74"/>
      <c r="F99" s="74">
        <f>211*B99</f>
        <v>211</v>
      </c>
      <c r="G99" s="74"/>
      <c r="H99" s="74"/>
      <c r="I99" s="74"/>
      <c r="J99" s="75"/>
      <c r="K99" s="76">
        <f t="shared" si="8"/>
        <v>-211</v>
      </c>
    </row>
    <row r="100" spans="1:11" s="64" customFormat="1" x14ac:dyDescent="0.3">
      <c r="A100" s="41" t="s">
        <v>17</v>
      </c>
      <c r="B100" s="40">
        <v>2</v>
      </c>
      <c r="C100" s="40"/>
      <c r="D100" s="100"/>
      <c r="E100" s="74"/>
      <c r="F100" s="74">
        <f>211*B100</f>
        <v>422</v>
      </c>
      <c r="G100" s="74"/>
      <c r="H100" s="74"/>
      <c r="I100" s="74"/>
      <c r="J100" s="75"/>
      <c r="K100" s="76">
        <f>(E100+G100+I100)-F100</f>
        <v>-422</v>
      </c>
    </row>
    <row r="101" spans="1:11" s="64" customFormat="1" x14ac:dyDescent="0.3">
      <c r="A101" s="39" t="s">
        <v>108</v>
      </c>
      <c r="B101" s="40">
        <v>1</v>
      </c>
      <c r="C101" s="40"/>
      <c r="D101" s="100"/>
      <c r="E101" s="74"/>
      <c r="F101" s="74">
        <f>211*B101</f>
        <v>211</v>
      </c>
      <c r="G101" s="74"/>
      <c r="H101" s="74"/>
      <c r="I101" s="74"/>
      <c r="J101" s="75"/>
      <c r="K101" s="76">
        <f t="shared" si="8"/>
        <v>-211</v>
      </c>
    </row>
    <row r="102" spans="1:11" s="33" customFormat="1" x14ac:dyDescent="0.3">
      <c r="A102" s="39" t="s">
        <v>20</v>
      </c>
      <c r="B102" s="40">
        <v>1</v>
      </c>
      <c r="C102" s="40"/>
      <c r="D102" s="100"/>
      <c r="E102" s="74"/>
      <c r="F102" s="74">
        <f>211*B102</f>
        <v>211</v>
      </c>
      <c r="G102" s="74"/>
      <c r="H102" s="74"/>
      <c r="I102" s="74"/>
      <c r="J102" s="75"/>
      <c r="K102" s="76">
        <f t="shared" si="8"/>
        <v>-211</v>
      </c>
    </row>
    <row r="103" spans="1:11" s="33" customFormat="1" x14ac:dyDescent="0.3">
      <c r="A103" s="39" t="s">
        <v>110</v>
      </c>
      <c r="B103" s="40">
        <v>1</v>
      </c>
      <c r="C103" s="40"/>
      <c r="D103" s="73"/>
      <c r="E103" s="74"/>
      <c r="F103" s="74"/>
      <c r="G103" s="74"/>
      <c r="H103" s="74"/>
      <c r="I103" s="74"/>
      <c r="J103" s="75"/>
      <c r="K103" s="76"/>
    </row>
    <row r="104" spans="1:11" x14ac:dyDescent="0.3">
      <c r="B104"/>
      <c r="C104" s="57"/>
      <c r="D104" s="69"/>
    </row>
    <row r="105" spans="1:11" x14ac:dyDescent="0.3">
      <c r="B105"/>
      <c r="C105" s="57"/>
      <c r="D105" s="106"/>
    </row>
    <row r="106" spans="1:11" x14ac:dyDescent="0.3">
      <c r="B106"/>
      <c r="C106" s="57"/>
      <c r="D106" s="69"/>
    </row>
    <row r="107" spans="1:11" ht="21" x14ac:dyDescent="0.4">
      <c r="A107" s="154" t="s">
        <v>127</v>
      </c>
      <c r="B107"/>
      <c r="C107" s="57"/>
      <c r="D107" s="98"/>
    </row>
    <row r="108" spans="1:11" x14ac:dyDescent="0.3">
      <c r="A108" s="134" t="s">
        <v>0</v>
      </c>
      <c r="B108" s="133" t="s">
        <v>116</v>
      </c>
      <c r="C108" s="131" t="s">
        <v>103</v>
      </c>
      <c r="D108" s="147" t="s">
        <v>125</v>
      </c>
      <c r="E108" s="129">
        <v>44501</v>
      </c>
      <c r="F108" s="129"/>
      <c r="G108" s="129"/>
      <c r="H108" s="129"/>
      <c r="I108" s="129"/>
      <c r="J108" s="129"/>
      <c r="K108" s="129"/>
    </row>
    <row r="109" spans="1:11" ht="27" customHeight="1" x14ac:dyDescent="0.3">
      <c r="A109" s="134"/>
      <c r="B109" s="133"/>
      <c r="C109" s="132"/>
      <c r="D109" s="132"/>
      <c r="E109" s="19" t="s">
        <v>65</v>
      </c>
      <c r="F109" s="19" t="s">
        <v>66</v>
      </c>
      <c r="G109" s="19" t="s">
        <v>70</v>
      </c>
      <c r="H109" s="19" t="s">
        <v>69</v>
      </c>
      <c r="I109" s="19" t="s">
        <v>67</v>
      </c>
      <c r="J109" s="19" t="s">
        <v>69</v>
      </c>
      <c r="K109" s="19" t="s">
        <v>68</v>
      </c>
    </row>
    <row r="110" spans="1:11" s="33" customFormat="1" x14ac:dyDescent="0.3">
      <c r="A110" s="36" t="s">
        <v>9</v>
      </c>
      <c r="B110" s="35">
        <v>2</v>
      </c>
      <c r="C110" s="42"/>
      <c r="D110" s="65"/>
      <c r="E110" s="25">
        <v>129000</v>
      </c>
      <c r="F110" s="25">
        <v>880</v>
      </c>
      <c r="G110" s="25"/>
      <c r="H110" s="25"/>
      <c r="I110" s="25"/>
      <c r="J110" s="31"/>
      <c r="K110" s="32">
        <f>(E110+G110+I110)-F110</f>
        <v>128120</v>
      </c>
    </row>
    <row r="111" spans="1:11" s="57" customFormat="1" x14ac:dyDescent="0.3">
      <c r="A111" s="86" t="s">
        <v>11</v>
      </c>
      <c r="B111" s="59">
        <v>1</v>
      </c>
      <c r="C111" s="59"/>
      <c r="D111" s="65"/>
      <c r="E111" s="51"/>
      <c r="F111" s="51">
        <v>880</v>
      </c>
      <c r="G111" s="51"/>
      <c r="H111" s="51"/>
      <c r="I111" s="51"/>
      <c r="J111" s="87"/>
      <c r="K111" s="88">
        <f t="shared" ref="K111:K112" si="9">(E111+G111+I111)-F111</f>
        <v>-880</v>
      </c>
    </row>
    <row r="112" spans="1:11" s="57" customFormat="1" x14ac:dyDescent="0.3">
      <c r="A112" s="89" t="s">
        <v>64</v>
      </c>
      <c r="B112" s="59">
        <v>1</v>
      </c>
      <c r="C112" s="59"/>
      <c r="D112" s="65"/>
      <c r="E112" s="51"/>
      <c r="F112" s="51">
        <v>880</v>
      </c>
      <c r="G112" s="51"/>
      <c r="H112" s="51"/>
      <c r="I112" s="51"/>
      <c r="J112" s="87"/>
      <c r="K112" s="88">
        <f t="shared" si="9"/>
        <v>-880</v>
      </c>
    </row>
    <row r="113" spans="1:11" s="64" customFormat="1" x14ac:dyDescent="0.3">
      <c r="A113" s="34" t="s">
        <v>6</v>
      </c>
      <c r="B113" s="42">
        <v>1</v>
      </c>
      <c r="C113" s="42"/>
      <c r="D113" s="65"/>
      <c r="E113" s="51">
        <v>3948</v>
      </c>
      <c r="F113" s="51">
        <f>739*B113</f>
        <v>739</v>
      </c>
      <c r="G113" s="51"/>
      <c r="H113" s="51"/>
      <c r="I113" s="51"/>
      <c r="J113" s="29"/>
      <c r="K113" s="72">
        <f>(E113+G113+I113)-F113</f>
        <v>3209</v>
      </c>
    </row>
    <row r="114" spans="1:11" s="9" customFormat="1" x14ac:dyDescent="0.3">
      <c r="A114" s="52"/>
      <c r="B114" s="53"/>
      <c r="C114" s="22"/>
      <c r="D114" s="67"/>
      <c r="E114" s="54"/>
      <c r="F114" s="54"/>
      <c r="G114" s="54"/>
      <c r="H114" s="54"/>
      <c r="I114" s="54"/>
      <c r="K114" s="55"/>
    </row>
    <row r="115" spans="1:11" s="9" customFormat="1" x14ac:dyDescent="0.3">
      <c r="A115" s="52"/>
      <c r="B115" s="53"/>
      <c r="C115" s="22"/>
      <c r="D115" s="22"/>
      <c r="E115" s="54"/>
      <c r="F115" s="54"/>
      <c r="G115" s="54"/>
      <c r="H115" s="54"/>
      <c r="I115" s="54"/>
      <c r="K115" s="55"/>
    </row>
    <row r="116" spans="1:11" ht="21" x14ac:dyDescent="0.4">
      <c r="A116" s="154" t="s">
        <v>128</v>
      </c>
    </row>
    <row r="117" spans="1:11" x14ac:dyDescent="0.3">
      <c r="A117" s="138" t="s">
        <v>84</v>
      </c>
      <c r="B117" s="140" t="s">
        <v>116</v>
      </c>
      <c r="C117" s="131" t="s">
        <v>103</v>
      </c>
      <c r="D117" s="147" t="s">
        <v>125</v>
      </c>
      <c r="E117" s="129">
        <v>44501</v>
      </c>
      <c r="F117" s="129"/>
      <c r="G117" s="129"/>
      <c r="H117" s="129"/>
      <c r="I117" s="129"/>
      <c r="J117" s="129"/>
      <c r="K117" s="129"/>
    </row>
    <row r="118" spans="1:11" x14ac:dyDescent="0.3">
      <c r="A118" s="139"/>
      <c r="B118" s="141"/>
      <c r="C118" s="132"/>
      <c r="D118" s="132"/>
      <c r="E118" s="19" t="s">
        <v>65</v>
      </c>
      <c r="F118" s="19" t="s">
        <v>66</v>
      </c>
      <c r="G118" s="19" t="s">
        <v>70</v>
      </c>
      <c r="H118" s="19" t="s">
        <v>69</v>
      </c>
      <c r="I118" s="19" t="s">
        <v>67</v>
      </c>
      <c r="J118" s="19" t="s">
        <v>69</v>
      </c>
      <c r="K118" s="19" t="s">
        <v>68</v>
      </c>
    </row>
    <row r="119" spans="1:11" s="57" customFormat="1" x14ac:dyDescent="0.3">
      <c r="A119" s="62" t="s">
        <v>87</v>
      </c>
      <c r="B119" s="60">
        <v>1</v>
      </c>
      <c r="C119" s="60"/>
      <c r="D119" s="65"/>
      <c r="E119" s="51"/>
      <c r="F119" s="51">
        <v>2000</v>
      </c>
      <c r="G119" s="51"/>
      <c r="H119" s="51"/>
      <c r="I119" s="51"/>
      <c r="J119" s="87"/>
      <c r="K119" s="88">
        <f>(E119+G119+I119)-F119</f>
        <v>-2000</v>
      </c>
    </row>
    <row r="120" spans="1:11" s="57" customFormat="1" x14ac:dyDescent="0.3">
      <c r="A120" s="70" t="s">
        <v>88</v>
      </c>
      <c r="B120" s="60">
        <v>1</v>
      </c>
      <c r="C120" s="60"/>
      <c r="D120" s="65"/>
      <c r="E120" s="60">
        <v>36</v>
      </c>
      <c r="F120" s="65" t="e">
        <f t="shared" ref="F120" si="10">E120/$C$3</f>
        <v>#DIV/0!</v>
      </c>
      <c r="G120" s="65" t="e">
        <f t="shared" ref="G120" si="11">F120*D120</f>
        <v>#DIV/0!</v>
      </c>
      <c r="H120" s="60">
        <v>37</v>
      </c>
      <c r="I120" s="65" t="e">
        <f t="shared" ref="I120" si="12">H120/$C$3</f>
        <v>#DIV/0!</v>
      </c>
      <c r="J120" s="65" t="e">
        <f t="shared" ref="J120" si="13">I120*G120</f>
        <v>#DIV/0!</v>
      </c>
      <c r="K120" s="60">
        <v>38</v>
      </c>
    </row>
    <row r="121" spans="1:11" x14ac:dyDescent="0.3">
      <c r="A121" s="103" t="s">
        <v>106</v>
      </c>
      <c r="B121" s="104">
        <v>1</v>
      </c>
      <c r="C121" s="105"/>
      <c r="D121" s="65"/>
      <c r="E121" s="18"/>
      <c r="F121" s="18"/>
      <c r="G121" s="18"/>
      <c r="H121" s="18"/>
      <c r="I121" s="18"/>
      <c r="J121" s="18"/>
      <c r="K121" s="18"/>
    </row>
    <row r="122" spans="1:11" x14ac:dyDescent="0.3">
      <c r="A122" s="23"/>
      <c r="B122" s="23"/>
      <c r="C122" s="63"/>
      <c r="D122" s="68"/>
      <c r="E122" s="9"/>
      <c r="F122" s="9"/>
      <c r="G122" s="9"/>
      <c r="H122" s="9"/>
      <c r="I122" s="9"/>
      <c r="J122" s="9"/>
      <c r="K122" s="9"/>
    </row>
    <row r="123" spans="1:11" ht="21" x14ac:dyDescent="0.4">
      <c r="A123" s="154" t="s">
        <v>129</v>
      </c>
      <c r="D123" s="98"/>
    </row>
    <row r="124" spans="1:11" x14ac:dyDescent="0.3">
      <c r="A124" s="130" t="s">
        <v>84</v>
      </c>
      <c r="B124" s="130"/>
      <c r="C124" s="131" t="s">
        <v>103</v>
      </c>
      <c r="D124" s="147" t="s">
        <v>125</v>
      </c>
      <c r="E124" s="129">
        <v>44501</v>
      </c>
      <c r="F124" s="129"/>
      <c r="G124" s="129"/>
      <c r="H124" s="129"/>
      <c r="I124" s="129"/>
      <c r="J124" s="129"/>
      <c r="K124" s="129"/>
    </row>
    <row r="125" spans="1:11" x14ac:dyDescent="0.3">
      <c r="A125" s="130"/>
      <c r="B125" s="130"/>
      <c r="C125" s="132"/>
      <c r="D125" s="132"/>
      <c r="E125" s="19" t="s">
        <v>65</v>
      </c>
      <c r="F125" s="19" t="s">
        <v>66</v>
      </c>
      <c r="G125" s="19" t="s">
        <v>70</v>
      </c>
      <c r="H125" s="19" t="s">
        <v>69</v>
      </c>
      <c r="I125" s="19" t="s">
        <v>67</v>
      </c>
      <c r="J125" s="19" t="s">
        <v>69</v>
      </c>
      <c r="K125" s="19" t="s">
        <v>68</v>
      </c>
    </row>
    <row r="126" spans="1:11" s="57" customFormat="1" x14ac:dyDescent="0.3">
      <c r="A126" s="62" t="s">
        <v>139</v>
      </c>
      <c r="B126" s="60">
        <v>1</v>
      </c>
      <c r="C126" s="60"/>
      <c r="D126" s="65"/>
      <c r="E126" s="87"/>
      <c r="F126" s="87">
        <v>150</v>
      </c>
      <c r="G126" s="87"/>
      <c r="H126" s="87"/>
      <c r="I126" s="87"/>
      <c r="J126" s="87"/>
      <c r="K126" s="87">
        <f>(E126+G126+I126)-F126</f>
        <v>-150</v>
      </c>
    </row>
    <row r="127" spans="1:11" x14ac:dyDescent="0.3">
      <c r="A127" s="24"/>
      <c r="B127" s="23"/>
      <c r="C127" s="63"/>
      <c r="D127" s="63"/>
      <c r="E127" s="9"/>
      <c r="F127" s="9"/>
      <c r="G127" s="9"/>
      <c r="H127" s="9"/>
      <c r="I127" s="9"/>
      <c r="J127" s="9"/>
      <c r="K127" s="9"/>
    </row>
  </sheetData>
  <mergeCells count="45">
    <mergeCell ref="A3:D3"/>
    <mergeCell ref="L61:L62"/>
    <mergeCell ref="L85:L87"/>
    <mergeCell ref="L63:L69"/>
    <mergeCell ref="D108:D109"/>
    <mergeCell ref="D117:D118"/>
    <mergeCell ref="D124:D125"/>
    <mergeCell ref="B37:B38"/>
    <mergeCell ref="A108:A109"/>
    <mergeCell ref="B108:B109"/>
    <mergeCell ref="A117:A118"/>
    <mergeCell ref="B117:B118"/>
    <mergeCell ref="E108:K108"/>
    <mergeCell ref="A37:A38"/>
    <mergeCell ref="C37:C38"/>
    <mergeCell ref="C55:C56"/>
    <mergeCell ref="C74:C75"/>
    <mergeCell ref="C108:C109"/>
    <mergeCell ref="A98:K98"/>
    <mergeCell ref="A93:K93"/>
    <mergeCell ref="E37:K37"/>
    <mergeCell ref="D37:D38"/>
    <mergeCell ref="A4:A5"/>
    <mergeCell ref="B4:B5"/>
    <mergeCell ref="E19:K19"/>
    <mergeCell ref="B19:B20"/>
    <mergeCell ref="A19:A20"/>
    <mergeCell ref="C4:C5"/>
    <mergeCell ref="C19:C20"/>
    <mergeCell ref="D4:D5"/>
    <mergeCell ref="D19:D20"/>
    <mergeCell ref="E4:K4"/>
    <mergeCell ref="E55:K55"/>
    <mergeCell ref="B55:B56"/>
    <mergeCell ref="A55:A56"/>
    <mergeCell ref="E74:K74"/>
    <mergeCell ref="B74:B75"/>
    <mergeCell ref="A74:A75"/>
    <mergeCell ref="D55:D56"/>
    <mergeCell ref="D74:D75"/>
    <mergeCell ref="E117:K117"/>
    <mergeCell ref="A124:B125"/>
    <mergeCell ref="E124:K124"/>
    <mergeCell ref="C117:C118"/>
    <mergeCell ref="C124:C125"/>
  </mergeCells>
  <conditionalFormatting sqref="K7:K8 K11 K14:K15 K21:K33">
    <cfRule type="cellIs" dxfId="7" priority="37" operator="lessThan">
      <formula>0</formula>
    </cfRule>
    <cfRule type="cellIs" dxfId="6" priority="38" operator="equal">
      <formula>"-"</formula>
    </cfRule>
  </conditionalFormatting>
  <conditionalFormatting sqref="K113 K6 K9:K10 K12:K13 K39:K51 K57:K69 K76:K92 K94:K97 K99:K102">
    <cfRule type="cellIs" dxfId="5" priority="36" operator="lessThan">
      <formula>0</formula>
    </cfRule>
  </conditionalFormatting>
  <conditionalFormatting sqref="K119">
    <cfRule type="cellIs" dxfId="4" priority="32" operator="lessThan">
      <formula>0</formula>
    </cfRule>
  </conditionalFormatting>
  <conditionalFormatting sqref="K126">
    <cfRule type="cellIs" dxfId="3" priority="31" operator="lessThan">
      <formula>0</formula>
    </cfRule>
  </conditionalFormatting>
  <conditionalFormatting sqref="K110:K112">
    <cfRule type="cellIs" dxfId="2" priority="30" operator="lessThan">
      <formula>0</formula>
    </cfRule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54"/>
  <sheetViews>
    <sheetView topLeftCell="A7" workbookViewId="0">
      <selection activeCell="A19" sqref="A19"/>
    </sheetView>
  </sheetViews>
  <sheetFormatPr defaultColWidth="8.796875" defaultRowHeight="15.6" x14ac:dyDescent="0.3"/>
  <cols>
    <col min="1" max="1" width="39.5" bestFit="1" customWidth="1"/>
    <col min="2" max="2" width="39.5" customWidth="1"/>
    <col min="3" max="3" width="28.5" customWidth="1"/>
    <col min="4" max="4" width="15.19921875" bestFit="1" customWidth="1"/>
    <col min="5" max="6" width="8.796875" hidden="1" customWidth="1"/>
    <col min="7" max="7" width="10.19921875" hidden="1" customWidth="1"/>
    <col min="8" max="8" width="8.796875" hidden="1" customWidth="1"/>
    <col min="9" max="9" width="17.796875" hidden="1" customWidth="1"/>
    <col min="10" max="10" width="23.19921875" hidden="1" customWidth="1"/>
    <col min="11" max="11" width="12" hidden="1" customWidth="1"/>
  </cols>
  <sheetData>
    <row r="1" spans="1:11" ht="22.8" x14ac:dyDescent="0.4">
      <c r="A1" s="1" t="s">
        <v>130</v>
      </c>
      <c r="B1" s="156"/>
      <c r="E1" s="11"/>
      <c r="F1" s="12"/>
      <c r="G1" s="12"/>
      <c r="H1" s="13"/>
      <c r="I1" s="14"/>
    </row>
    <row r="2" spans="1:11" x14ac:dyDescent="0.3">
      <c r="A2" s="2" t="s">
        <v>45</v>
      </c>
      <c r="B2" s="157"/>
      <c r="E2" s="15"/>
      <c r="F2" s="12"/>
      <c r="G2" s="12"/>
      <c r="H2" s="13"/>
      <c r="I2" s="14"/>
    </row>
    <row r="3" spans="1:11" x14ac:dyDescent="0.3">
      <c r="A3" s="2"/>
      <c r="B3" s="157"/>
      <c r="C3" s="15"/>
      <c r="D3" s="15"/>
      <c r="E3" s="15"/>
      <c r="F3" s="12"/>
      <c r="G3" s="12"/>
      <c r="H3" s="13"/>
      <c r="I3" s="14"/>
    </row>
    <row r="4" spans="1:11" x14ac:dyDescent="0.3">
      <c r="A4" s="2"/>
      <c r="B4" s="157"/>
      <c r="C4" s="15"/>
      <c r="D4" s="15"/>
      <c r="E4" s="15"/>
      <c r="F4" s="12"/>
      <c r="G4" s="12"/>
      <c r="H4" s="13"/>
      <c r="I4" s="14"/>
    </row>
    <row r="5" spans="1:11" x14ac:dyDescent="0.3">
      <c r="A5" s="2"/>
      <c r="B5" s="157"/>
      <c r="C5" s="15"/>
      <c r="D5" s="15"/>
      <c r="E5" s="15"/>
      <c r="F5" s="12"/>
      <c r="G5" s="12"/>
      <c r="H5" s="13"/>
      <c r="I5" s="14"/>
    </row>
    <row r="6" spans="1:11" x14ac:dyDescent="0.3">
      <c r="A6" s="142" t="s">
        <v>46</v>
      </c>
      <c r="B6" s="158"/>
      <c r="C6" s="131" t="s">
        <v>103</v>
      </c>
      <c r="D6" s="147" t="s">
        <v>124</v>
      </c>
      <c r="E6" s="129">
        <v>44501</v>
      </c>
      <c r="F6" s="129"/>
      <c r="G6" s="129"/>
      <c r="H6" s="129"/>
      <c r="I6" s="129"/>
      <c r="J6" s="129"/>
      <c r="K6" s="129"/>
    </row>
    <row r="7" spans="1:11" x14ac:dyDescent="0.3">
      <c r="A7" s="142"/>
      <c r="B7" s="159" t="s">
        <v>135</v>
      </c>
      <c r="C7" s="132"/>
      <c r="D7" s="132"/>
      <c r="E7" s="19" t="s">
        <v>65</v>
      </c>
      <c r="F7" s="19" t="s">
        <v>66</v>
      </c>
      <c r="G7" s="19" t="s">
        <v>70</v>
      </c>
      <c r="H7" s="19" t="s">
        <v>69</v>
      </c>
      <c r="I7" s="19" t="s">
        <v>67</v>
      </c>
      <c r="J7" s="19" t="s">
        <v>69</v>
      </c>
      <c r="K7" s="19" t="s">
        <v>68</v>
      </c>
    </row>
    <row r="8" spans="1:11" s="9" customFormat="1" x14ac:dyDescent="0.3">
      <c r="A8" s="16" t="s">
        <v>75</v>
      </c>
      <c r="B8" s="101" t="s">
        <v>133</v>
      </c>
      <c r="C8" s="101"/>
      <c r="D8" s="102"/>
      <c r="E8" s="26">
        <v>2358</v>
      </c>
      <c r="F8" s="27">
        <v>10</v>
      </c>
      <c r="G8" s="25"/>
      <c r="H8" s="25"/>
      <c r="I8" s="25">
        <v>12455</v>
      </c>
      <c r="J8" s="18" t="s">
        <v>73</v>
      </c>
      <c r="K8" s="28">
        <f>(E8+G8+I8)-F8</f>
        <v>14803</v>
      </c>
    </row>
    <row r="9" spans="1:11" s="9" customFormat="1" x14ac:dyDescent="0.3">
      <c r="A9" s="16" t="s">
        <v>76</v>
      </c>
      <c r="B9" s="101" t="s">
        <v>133</v>
      </c>
      <c r="C9" s="101"/>
      <c r="D9" s="102"/>
      <c r="E9" s="26">
        <v>1780</v>
      </c>
      <c r="F9" s="27">
        <v>10</v>
      </c>
      <c r="G9" s="25"/>
      <c r="H9" s="25"/>
      <c r="I9" s="25">
        <v>7076</v>
      </c>
      <c r="J9" s="18" t="s">
        <v>73</v>
      </c>
      <c r="K9" s="28">
        <f t="shared" ref="K9:K47" si="0">(E9+G9+I9)-F9</f>
        <v>8846</v>
      </c>
    </row>
    <row r="10" spans="1:11" s="9" customFormat="1" x14ac:dyDescent="0.3">
      <c r="A10" s="16" t="s">
        <v>77</v>
      </c>
      <c r="B10" s="101" t="s">
        <v>133</v>
      </c>
      <c r="C10" s="101"/>
      <c r="D10" s="102"/>
      <c r="E10" s="26">
        <v>1300</v>
      </c>
      <c r="F10" s="27">
        <v>10</v>
      </c>
      <c r="G10" s="25"/>
      <c r="H10" s="25"/>
      <c r="I10" s="25">
        <v>10740</v>
      </c>
      <c r="J10" s="18" t="s">
        <v>73</v>
      </c>
      <c r="K10" s="28">
        <f t="shared" si="0"/>
        <v>12030</v>
      </c>
    </row>
    <row r="11" spans="1:11" s="9" customFormat="1" x14ac:dyDescent="0.3">
      <c r="A11" s="16" t="s">
        <v>78</v>
      </c>
      <c r="B11" s="101" t="s">
        <v>133</v>
      </c>
      <c r="C11" s="101"/>
      <c r="D11" s="102"/>
      <c r="E11" s="26">
        <v>640</v>
      </c>
      <c r="F11" s="27">
        <v>50</v>
      </c>
      <c r="G11" s="25"/>
      <c r="H11" s="25"/>
      <c r="I11" s="25">
        <v>7613</v>
      </c>
      <c r="J11" s="18" t="s">
        <v>73</v>
      </c>
      <c r="K11" s="28">
        <f t="shared" si="0"/>
        <v>8203</v>
      </c>
    </row>
    <row r="12" spans="1:11" s="9" customFormat="1" x14ac:dyDescent="0.3">
      <c r="A12" s="16" t="s">
        <v>79</v>
      </c>
      <c r="B12" s="101" t="s">
        <v>133</v>
      </c>
      <c r="C12" s="101"/>
      <c r="D12" s="102"/>
      <c r="E12" s="26">
        <v>560</v>
      </c>
      <c r="F12" s="27">
        <v>10</v>
      </c>
      <c r="G12" s="25"/>
      <c r="H12" s="25"/>
      <c r="I12" s="25">
        <v>5499</v>
      </c>
      <c r="J12" s="18" t="s">
        <v>73</v>
      </c>
      <c r="K12" s="28">
        <f t="shared" si="0"/>
        <v>6049</v>
      </c>
    </row>
    <row r="13" spans="1:11" s="48" customFormat="1" x14ac:dyDescent="0.3">
      <c r="A13" s="29" t="s">
        <v>80</v>
      </c>
      <c r="B13" s="101" t="s">
        <v>133</v>
      </c>
      <c r="C13" s="101"/>
      <c r="D13" s="102"/>
      <c r="E13" s="30">
        <v>1100</v>
      </c>
      <c r="F13" s="27">
        <v>10</v>
      </c>
      <c r="G13" s="25"/>
      <c r="H13" s="25"/>
      <c r="I13" s="25">
        <v>646</v>
      </c>
      <c r="J13" s="31" t="s">
        <v>73</v>
      </c>
      <c r="K13" s="32">
        <f t="shared" si="0"/>
        <v>1736</v>
      </c>
    </row>
    <row r="14" spans="1:11" s="48" customFormat="1" x14ac:dyDescent="0.3">
      <c r="A14" s="29" t="s">
        <v>47</v>
      </c>
      <c r="B14" s="101" t="s">
        <v>134</v>
      </c>
      <c r="C14" s="101"/>
      <c r="D14" s="102"/>
      <c r="E14" s="30">
        <v>35232</v>
      </c>
      <c r="F14" s="27">
        <v>20</v>
      </c>
      <c r="G14" s="25"/>
      <c r="H14" s="25"/>
      <c r="I14" s="25">
        <v>376</v>
      </c>
      <c r="J14" s="31" t="s">
        <v>73</v>
      </c>
      <c r="K14" s="32">
        <f t="shared" si="0"/>
        <v>35588</v>
      </c>
    </row>
    <row r="15" spans="1:11" s="33" customFormat="1" x14ac:dyDescent="0.3">
      <c r="A15" s="49" t="s">
        <v>38</v>
      </c>
      <c r="B15" s="101" t="s">
        <v>134</v>
      </c>
      <c r="C15" s="101"/>
      <c r="D15" s="102"/>
      <c r="E15" s="30">
        <v>300</v>
      </c>
      <c r="F15" s="27">
        <v>100</v>
      </c>
      <c r="G15" s="25"/>
      <c r="H15" s="25"/>
      <c r="I15" s="25"/>
      <c r="J15" s="31"/>
      <c r="K15" s="32">
        <f t="shared" si="0"/>
        <v>200</v>
      </c>
    </row>
    <row r="16" spans="1:11" s="64" customFormat="1" x14ac:dyDescent="0.3">
      <c r="A16" s="49" t="s">
        <v>39</v>
      </c>
      <c r="B16" s="101" t="s">
        <v>134</v>
      </c>
      <c r="C16" s="101"/>
      <c r="D16" s="102"/>
      <c r="E16" s="30"/>
      <c r="F16" s="27">
        <v>350</v>
      </c>
      <c r="G16" s="51"/>
      <c r="H16" s="51"/>
      <c r="I16" s="51"/>
      <c r="J16" s="29"/>
      <c r="K16" s="72">
        <f t="shared" si="0"/>
        <v>-350</v>
      </c>
    </row>
    <row r="17" spans="1:11" s="64" customFormat="1" x14ac:dyDescent="0.3">
      <c r="A17" s="49" t="s">
        <v>90</v>
      </c>
      <c r="B17" s="101" t="s">
        <v>134</v>
      </c>
      <c r="C17" s="101"/>
      <c r="D17" s="102"/>
      <c r="E17" s="30">
        <v>8928</v>
      </c>
      <c r="F17" s="27">
        <v>100</v>
      </c>
      <c r="G17" s="51"/>
      <c r="H17" s="51"/>
      <c r="I17" s="51"/>
      <c r="J17" s="29"/>
      <c r="K17" s="72">
        <f t="shared" si="0"/>
        <v>8828</v>
      </c>
    </row>
    <row r="18" spans="1:11" s="64" customFormat="1" x14ac:dyDescent="0.3">
      <c r="A18" s="49" t="s">
        <v>48</v>
      </c>
      <c r="B18" s="101" t="s">
        <v>134</v>
      </c>
      <c r="C18" s="101"/>
      <c r="D18" s="102"/>
      <c r="E18" s="30"/>
      <c r="F18" s="27">
        <v>50</v>
      </c>
      <c r="G18" s="51"/>
      <c r="H18" s="51"/>
      <c r="I18" s="51"/>
      <c r="J18" s="29"/>
      <c r="K18" s="72">
        <f t="shared" si="0"/>
        <v>-50</v>
      </c>
    </row>
    <row r="19" spans="1:11" s="64" customFormat="1" x14ac:dyDescent="0.3">
      <c r="A19" s="49" t="s">
        <v>49</v>
      </c>
      <c r="B19" s="101" t="s">
        <v>134</v>
      </c>
      <c r="C19" s="101"/>
      <c r="D19" s="102"/>
      <c r="E19" s="30"/>
      <c r="F19" s="27">
        <v>50</v>
      </c>
      <c r="G19" s="51"/>
      <c r="H19" s="51"/>
      <c r="I19" s="51"/>
      <c r="J19" s="29"/>
      <c r="K19" s="72">
        <f t="shared" si="0"/>
        <v>-50</v>
      </c>
    </row>
    <row r="20" spans="1:11" s="64" customFormat="1" x14ac:dyDescent="0.3">
      <c r="A20" s="49" t="s">
        <v>50</v>
      </c>
      <c r="B20" s="101" t="s">
        <v>134</v>
      </c>
      <c r="C20" s="101"/>
      <c r="D20" s="102"/>
      <c r="E20" s="30">
        <v>1008</v>
      </c>
      <c r="F20" s="27">
        <v>100</v>
      </c>
      <c r="G20" s="51"/>
      <c r="H20" s="51"/>
      <c r="I20" s="51">
        <v>357</v>
      </c>
      <c r="J20" s="29" t="s">
        <v>73</v>
      </c>
      <c r="K20" s="72">
        <f t="shared" si="0"/>
        <v>1265</v>
      </c>
    </row>
    <row r="21" spans="1:11" s="64" customFormat="1" x14ac:dyDescent="0.3">
      <c r="A21" s="29" t="s">
        <v>3</v>
      </c>
      <c r="B21" s="101" t="s">
        <v>134</v>
      </c>
      <c r="C21" s="101"/>
      <c r="D21" s="102"/>
      <c r="E21" s="30">
        <v>3365</v>
      </c>
      <c r="F21" s="27">
        <v>100</v>
      </c>
      <c r="G21" s="51"/>
      <c r="H21" s="51"/>
      <c r="I21" s="51">
        <v>1544</v>
      </c>
      <c r="J21" s="29" t="s">
        <v>73</v>
      </c>
      <c r="K21" s="72">
        <f t="shared" si="0"/>
        <v>4809</v>
      </c>
    </row>
    <row r="22" spans="1:11" s="64" customFormat="1" x14ac:dyDescent="0.3">
      <c r="A22" s="29" t="s">
        <v>51</v>
      </c>
      <c r="B22" s="101" t="s">
        <v>136</v>
      </c>
      <c r="C22" s="101"/>
      <c r="D22" s="102"/>
      <c r="E22" s="30">
        <v>15000</v>
      </c>
      <c r="F22" s="27">
        <v>100</v>
      </c>
      <c r="G22" s="51"/>
      <c r="H22" s="51"/>
      <c r="I22" s="51"/>
      <c r="J22" s="29"/>
      <c r="K22" s="72">
        <f t="shared" si="0"/>
        <v>14900</v>
      </c>
    </row>
    <row r="23" spans="1:11" s="64" customFormat="1" x14ac:dyDescent="0.3">
      <c r="A23" s="29" t="s">
        <v>15</v>
      </c>
      <c r="B23" s="101" t="s">
        <v>134</v>
      </c>
      <c r="C23" s="101"/>
      <c r="D23" s="102"/>
      <c r="E23" s="30" t="s">
        <v>89</v>
      </c>
      <c r="F23" s="27">
        <v>100</v>
      </c>
      <c r="G23" s="51"/>
      <c r="H23" s="51"/>
      <c r="I23" s="51"/>
      <c r="J23" s="29"/>
      <c r="K23" s="72" t="e">
        <f t="shared" si="0"/>
        <v>#VALUE!</v>
      </c>
    </row>
    <row r="24" spans="1:11" s="64" customFormat="1" x14ac:dyDescent="0.3">
      <c r="A24" s="29" t="s">
        <v>52</v>
      </c>
      <c r="B24" s="101" t="s">
        <v>134</v>
      </c>
      <c r="C24" s="101"/>
      <c r="D24" s="102"/>
      <c r="E24" s="30">
        <v>900</v>
      </c>
      <c r="F24" s="27">
        <v>100</v>
      </c>
      <c r="G24" s="51"/>
      <c r="H24" s="51"/>
      <c r="I24" s="51"/>
      <c r="J24" s="29"/>
      <c r="K24" s="72">
        <f t="shared" si="0"/>
        <v>800</v>
      </c>
    </row>
    <row r="25" spans="1:11" s="33" customFormat="1" x14ac:dyDescent="0.3">
      <c r="A25" s="29" t="s">
        <v>53</v>
      </c>
      <c r="B25" s="101" t="s">
        <v>134</v>
      </c>
      <c r="C25" s="101"/>
      <c r="D25" s="102"/>
      <c r="E25" s="30"/>
      <c r="F25" s="27">
        <v>100</v>
      </c>
      <c r="G25" s="25"/>
      <c r="H25" s="25"/>
      <c r="I25" s="25">
        <v>168</v>
      </c>
      <c r="J25" s="31" t="s">
        <v>71</v>
      </c>
      <c r="K25" s="32">
        <f t="shared" si="0"/>
        <v>68</v>
      </c>
    </row>
    <row r="26" spans="1:11" s="33" customFormat="1" x14ac:dyDescent="0.3">
      <c r="A26" s="29" t="s">
        <v>4</v>
      </c>
      <c r="B26" s="101" t="s">
        <v>136</v>
      </c>
      <c r="C26" s="101"/>
      <c r="D26" s="102"/>
      <c r="E26" s="30">
        <v>2870</v>
      </c>
      <c r="F26" s="27">
        <v>100</v>
      </c>
      <c r="G26" s="25"/>
      <c r="H26" s="25"/>
      <c r="I26" s="25" t="s">
        <v>82</v>
      </c>
      <c r="J26" s="31" t="s">
        <v>71</v>
      </c>
      <c r="K26" s="32" t="e">
        <f t="shared" si="0"/>
        <v>#VALUE!</v>
      </c>
    </row>
    <row r="27" spans="1:11" s="33" customFormat="1" x14ac:dyDescent="0.3">
      <c r="A27" s="29" t="s">
        <v>54</v>
      </c>
      <c r="B27" s="101" t="s">
        <v>134</v>
      </c>
      <c r="C27" s="101"/>
      <c r="D27" s="102"/>
      <c r="E27" s="30">
        <v>5780</v>
      </c>
      <c r="F27" s="27">
        <v>100</v>
      </c>
      <c r="G27" s="25"/>
      <c r="H27" s="25"/>
      <c r="I27" s="25">
        <v>1248</v>
      </c>
      <c r="J27" s="31" t="s">
        <v>71</v>
      </c>
      <c r="K27" s="32">
        <f t="shared" si="0"/>
        <v>6928</v>
      </c>
    </row>
    <row r="28" spans="1:11" s="33" customFormat="1" x14ac:dyDescent="0.3">
      <c r="A28" s="29" t="s">
        <v>5</v>
      </c>
      <c r="B28" s="101" t="s">
        <v>134</v>
      </c>
      <c r="C28" s="101"/>
      <c r="D28" s="102"/>
      <c r="E28" s="30">
        <v>5000</v>
      </c>
      <c r="F28" s="27">
        <v>100</v>
      </c>
      <c r="G28" s="25"/>
      <c r="H28" s="25"/>
      <c r="I28" s="25"/>
      <c r="J28" s="31"/>
      <c r="K28" s="32">
        <f t="shared" si="0"/>
        <v>4900</v>
      </c>
    </row>
    <row r="29" spans="1:11" s="33" customFormat="1" x14ac:dyDescent="0.3">
      <c r="A29" s="29" t="s">
        <v>6</v>
      </c>
      <c r="B29" s="101" t="s">
        <v>134</v>
      </c>
      <c r="C29" s="101"/>
      <c r="D29" s="102"/>
      <c r="E29" s="30">
        <v>3948</v>
      </c>
      <c r="F29" s="27">
        <v>100</v>
      </c>
      <c r="G29" s="25"/>
      <c r="H29" s="25"/>
      <c r="I29" s="25"/>
      <c r="J29" s="31"/>
      <c r="K29" s="32">
        <f t="shared" si="0"/>
        <v>3848</v>
      </c>
    </row>
    <row r="30" spans="1:11" s="33" customFormat="1" x14ac:dyDescent="0.3">
      <c r="A30" s="29" t="s">
        <v>55</v>
      </c>
      <c r="B30" s="101" t="s">
        <v>134</v>
      </c>
      <c r="C30" s="101"/>
      <c r="D30" s="102"/>
      <c r="E30" s="30">
        <v>700</v>
      </c>
      <c r="F30" s="27">
        <v>100</v>
      </c>
      <c r="G30" s="25"/>
      <c r="H30" s="25"/>
      <c r="I30" s="25">
        <v>3208</v>
      </c>
      <c r="J30" s="31" t="s">
        <v>71</v>
      </c>
      <c r="K30" s="32">
        <f t="shared" si="0"/>
        <v>3808</v>
      </c>
    </row>
    <row r="31" spans="1:11" s="33" customFormat="1" x14ac:dyDescent="0.3">
      <c r="A31" s="29" t="s">
        <v>56</v>
      </c>
      <c r="B31" s="101" t="s">
        <v>134</v>
      </c>
      <c r="C31" s="101"/>
      <c r="D31" s="102"/>
      <c r="E31" s="30">
        <v>2100</v>
      </c>
      <c r="F31" s="27">
        <v>100</v>
      </c>
      <c r="G31" s="25"/>
      <c r="H31" s="25"/>
      <c r="I31" s="25"/>
      <c r="J31" s="31"/>
      <c r="K31" s="32">
        <f t="shared" si="0"/>
        <v>2000</v>
      </c>
    </row>
    <row r="32" spans="1:11" s="33" customFormat="1" x14ac:dyDescent="0.3">
      <c r="A32" s="29" t="s">
        <v>57</v>
      </c>
      <c r="B32" s="101" t="s">
        <v>134</v>
      </c>
      <c r="C32" s="101"/>
      <c r="D32" s="102"/>
      <c r="E32" s="30">
        <v>300</v>
      </c>
      <c r="F32" s="27">
        <v>100</v>
      </c>
      <c r="G32" s="25"/>
      <c r="H32" s="25"/>
      <c r="I32" s="25"/>
      <c r="J32" s="31"/>
      <c r="K32" s="32">
        <f t="shared" si="0"/>
        <v>200</v>
      </c>
    </row>
    <row r="33" spans="1:11" s="33" customFormat="1" x14ac:dyDescent="0.3">
      <c r="A33" s="29" t="s">
        <v>58</v>
      </c>
      <c r="B33" s="101" t="s">
        <v>136</v>
      </c>
      <c r="C33" s="101"/>
      <c r="D33" s="102"/>
      <c r="E33" s="30">
        <v>2850</v>
      </c>
      <c r="F33" s="27">
        <v>100</v>
      </c>
      <c r="G33" s="25"/>
      <c r="H33" s="25"/>
      <c r="I33" s="25">
        <v>32136</v>
      </c>
      <c r="J33" s="31" t="s">
        <v>71</v>
      </c>
      <c r="K33" s="32">
        <f t="shared" si="0"/>
        <v>34886</v>
      </c>
    </row>
    <row r="34" spans="1:11" s="33" customFormat="1" x14ac:dyDescent="0.3">
      <c r="A34" s="29" t="s">
        <v>59</v>
      </c>
      <c r="B34" s="101" t="s">
        <v>134</v>
      </c>
      <c r="C34" s="101"/>
      <c r="D34" s="102"/>
      <c r="E34" s="25">
        <v>432</v>
      </c>
      <c r="F34" s="27">
        <v>100</v>
      </c>
      <c r="G34" s="25"/>
      <c r="H34" s="25"/>
      <c r="I34" s="25"/>
      <c r="J34" s="31"/>
      <c r="K34" s="32">
        <f t="shared" si="0"/>
        <v>332</v>
      </c>
    </row>
    <row r="35" spans="1:11" s="64" customFormat="1" x14ac:dyDescent="0.3">
      <c r="A35" s="29" t="s">
        <v>60</v>
      </c>
      <c r="B35" s="101" t="s">
        <v>134</v>
      </c>
      <c r="C35" s="101"/>
      <c r="D35" s="102"/>
      <c r="E35" s="51"/>
      <c r="F35" s="27">
        <v>200</v>
      </c>
      <c r="G35" s="51"/>
      <c r="H35" s="51"/>
      <c r="I35" s="51"/>
      <c r="J35" s="29"/>
      <c r="K35" s="72">
        <f t="shared" si="0"/>
        <v>-200</v>
      </c>
    </row>
    <row r="36" spans="1:11" s="64" customFormat="1" x14ac:dyDescent="0.3">
      <c r="A36" s="29" t="s">
        <v>61</v>
      </c>
      <c r="B36" s="101" t="s">
        <v>134</v>
      </c>
      <c r="C36" s="101"/>
      <c r="D36" s="102"/>
      <c r="E36" s="51"/>
      <c r="F36" s="27">
        <v>200</v>
      </c>
      <c r="G36" s="51"/>
      <c r="H36" s="51"/>
      <c r="I36" s="51"/>
      <c r="J36" s="29"/>
      <c r="K36" s="72">
        <f t="shared" si="0"/>
        <v>-200</v>
      </c>
    </row>
    <row r="37" spans="1:11" s="64" customFormat="1" x14ac:dyDescent="0.3">
      <c r="A37" s="29" t="s">
        <v>62</v>
      </c>
      <c r="B37" s="101" t="s">
        <v>136</v>
      </c>
      <c r="C37" s="101"/>
      <c r="D37" s="102"/>
      <c r="E37" s="51"/>
      <c r="F37" s="27">
        <v>100</v>
      </c>
      <c r="G37" s="51"/>
      <c r="H37" s="51"/>
      <c r="I37" s="51">
        <v>32805</v>
      </c>
      <c r="J37" s="29" t="s">
        <v>73</v>
      </c>
      <c r="K37" s="72">
        <f t="shared" si="0"/>
        <v>32705</v>
      </c>
    </row>
    <row r="38" spans="1:11" s="64" customFormat="1" x14ac:dyDescent="0.3">
      <c r="A38" s="50" t="s">
        <v>104</v>
      </c>
      <c r="B38" s="101" t="s">
        <v>136</v>
      </c>
      <c r="C38" s="101"/>
      <c r="D38" s="102"/>
      <c r="E38" s="51">
        <v>1500</v>
      </c>
      <c r="F38" s="27">
        <v>100</v>
      </c>
      <c r="G38" s="51"/>
      <c r="H38" s="51"/>
      <c r="I38" s="51"/>
      <c r="J38" s="29"/>
      <c r="K38" s="72">
        <f t="shared" si="0"/>
        <v>1400</v>
      </c>
    </row>
    <row r="39" spans="1:11" s="64" customFormat="1" x14ac:dyDescent="0.3">
      <c r="A39" s="50" t="s">
        <v>63</v>
      </c>
      <c r="B39" s="101" t="s">
        <v>134</v>
      </c>
      <c r="C39" s="101"/>
      <c r="D39" s="102"/>
      <c r="E39" s="51"/>
      <c r="F39" s="27">
        <v>500</v>
      </c>
      <c r="G39" s="51"/>
      <c r="H39" s="51"/>
      <c r="I39" s="51"/>
      <c r="J39" s="29"/>
      <c r="K39" s="72">
        <f t="shared" si="0"/>
        <v>-500</v>
      </c>
    </row>
    <row r="40" spans="1:11" s="64" customFormat="1" x14ac:dyDescent="0.3">
      <c r="A40" s="50" t="s">
        <v>64</v>
      </c>
      <c r="B40" s="101" t="s">
        <v>137</v>
      </c>
      <c r="C40" s="101"/>
      <c r="D40" s="102"/>
      <c r="E40" s="51"/>
      <c r="F40" s="27">
        <v>100</v>
      </c>
      <c r="G40" s="51"/>
      <c r="H40" s="51"/>
      <c r="I40" s="51"/>
      <c r="J40" s="29"/>
      <c r="K40" s="72">
        <f t="shared" si="0"/>
        <v>-100</v>
      </c>
    </row>
    <row r="41" spans="1:11" s="64" customFormat="1" x14ac:dyDescent="0.3">
      <c r="A41" s="50" t="s">
        <v>72</v>
      </c>
      <c r="B41" s="101" t="s">
        <v>134</v>
      </c>
      <c r="C41" s="101"/>
      <c r="D41" s="102"/>
      <c r="E41" s="51">
        <v>5850</v>
      </c>
      <c r="F41" s="27">
        <v>100</v>
      </c>
      <c r="G41" s="51"/>
      <c r="H41" s="51"/>
      <c r="I41" s="51">
        <v>1440</v>
      </c>
      <c r="J41" s="29" t="s">
        <v>71</v>
      </c>
      <c r="K41" s="72">
        <f t="shared" si="0"/>
        <v>7190</v>
      </c>
    </row>
    <row r="42" spans="1:11" s="64" customFormat="1" x14ac:dyDescent="0.3">
      <c r="A42" s="50" t="s">
        <v>35</v>
      </c>
      <c r="B42" s="101" t="s">
        <v>136</v>
      </c>
      <c r="C42" s="101"/>
      <c r="D42" s="102"/>
      <c r="E42" s="51">
        <v>11592</v>
      </c>
      <c r="F42" s="27">
        <v>100</v>
      </c>
      <c r="G42" s="51"/>
      <c r="H42" s="51"/>
      <c r="I42" s="51" t="s">
        <v>74</v>
      </c>
      <c r="J42" s="29" t="s">
        <v>71</v>
      </c>
      <c r="K42" s="72" t="e">
        <f t="shared" si="0"/>
        <v>#VALUE!</v>
      </c>
    </row>
    <row r="43" spans="1:11" s="64" customFormat="1" x14ac:dyDescent="0.3">
      <c r="A43" s="50" t="s">
        <v>13</v>
      </c>
      <c r="B43" s="101" t="s">
        <v>138</v>
      </c>
      <c r="C43" s="101"/>
      <c r="D43" s="102"/>
      <c r="E43" s="51">
        <v>4700</v>
      </c>
      <c r="F43" s="27">
        <v>100</v>
      </c>
      <c r="G43" s="51"/>
      <c r="H43" s="51"/>
      <c r="I43" s="51"/>
      <c r="J43" s="29"/>
      <c r="K43" s="72">
        <f t="shared" si="0"/>
        <v>4600</v>
      </c>
    </row>
    <row r="44" spans="1:11" s="64" customFormat="1" x14ac:dyDescent="0.3">
      <c r="A44" s="50" t="s">
        <v>83</v>
      </c>
      <c r="B44" s="101" t="s">
        <v>134</v>
      </c>
      <c r="C44" s="101"/>
      <c r="D44" s="102"/>
      <c r="E44" s="51">
        <v>500</v>
      </c>
      <c r="F44" s="27">
        <v>100</v>
      </c>
      <c r="G44" s="51"/>
      <c r="H44" s="51"/>
      <c r="I44" s="51"/>
      <c r="J44" s="29"/>
      <c r="K44" s="72">
        <f t="shared" si="0"/>
        <v>400</v>
      </c>
    </row>
    <row r="45" spans="1:11" s="64" customFormat="1" x14ac:dyDescent="0.3">
      <c r="A45" s="50" t="s">
        <v>92</v>
      </c>
      <c r="B45" s="101" t="s">
        <v>134</v>
      </c>
      <c r="C45" s="101"/>
      <c r="D45" s="102"/>
      <c r="E45" s="51"/>
      <c r="F45" s="27">
        <v>100</v>
      </c>
      <c r="G45" s="51"/>
      <c r="H45" s="51"/>
      <c r="I45" s="51">
        <v>219</v>
      </c>
      <c r="J45" s="29" t="s">
        <v>71</v>
      </c>
      <c r="K45" s="72">
        <f t="shared" si="0"/>
        <v>119</v>
      </c>
    </row>
    <row r="46" spans="1:11" s="64" customFormat="1" x14ac:dyDescent="0.3">
      <c r="A46" s="50" t="s">
        <v>93</v>
      </c>
      <c r="B46" s="101" t="s">
        <v>134</v>
      </c>
      <c r="C46" s="101"/>
      <c r="D46" s="102"/>
      <c r="E46" s="51">
        <v>500</v>
      </c>
      <c r="F46" s="27">
        <v>100</v>
      </c>
      <c r="G46" s="51"/>
      <c r="H46" s="51"/>
      <c r="I46" s="51">
        <v>174</v>
      </c>
      <c r="J46" s="29" t="s">
        <v>71</v>
      </c>
      <c r="K46" s="72">
        <f t="shared" si="0"/>
        <v>574</v>
      </c>
    </row>
    <row r="47" spans="1:11" s="113" customFormat="1" x14ac:dyDescent="0.3">
      <c r="A47" s="107" t="s">
        <v>117</v>
      </c>
      <c r="B47" s="101" t="s">
        <v>136</v>
      </c>
      <c r="C47" s="108"/>
      <c r="D47" s="109"/>
      <c r="E47" s="110"/>
      <c r="F47" s="111">
        <v>500</v>
      </c>
      <c r="G47" s="110"/>
      <c r="H47" s="110"/>
      <c r="I47" s="110"/>
      <c r="J47" s="16"/>
      <c r="K47" s="112">
        <f t="shared" si="0"/>
        <v>-500</v>
      </c>
    </row>
    <row r="48" spans="1:11" s="64" customFormat="1" x14ac:dyDescent="0.3">
      <c r="A48" s="50" t="s">
        <v>10</v>
      </c>
      <c r="B48" s="101" t="s">
        <v>134</v>
      </c>
      <c r="C48" s="101"/>
      <c r="D48" s="102"/>
      <c r="E48" s="29"/>
      <c r="F48" s="27">
        <v>100</v>
      </c>
      <c r="G48" s="29"/>
      <c r="H48" s="29"/>
      <c r="I48" s="29"/>
      <c r="J48" s="29"/>
      <c r="K48" s="72">
        <f>(E48+G48+I48)-F48</f>
        <v>-100</v>
      </c>
    </row>
    <row r="49" spans="1:11" s="113" customFormat="1" x14ac:dyDescent="0.3">
      <c r="A49" s="155" t="s">
        <v>131</v>
      </c>
      <c r="B49" s="101" t="s">
        <v>134</v>
      </c>
      <c r="C49" s="108"/>
      <c r="D49" s="108"/>
      <c r="E49" s="16"/>
      <c r="F49" s="16">
        <v>1000</v>
      </c>
      <c r="G49" s="16"/>
      <c r="H49" s="16"/>
      <c r="I49" s="16"/>
      <c r="J49" s="16"/>
      <c r="K49" s="112">
        <f t="shared" ref="K49" si="1">(E49+G49+I49)-F49</f>
        <v>-1000</v>
      </c>
    </row>
    <row r="50" spans="1:11" s="64" customFormat="1" x14ac:dyDescent="0.3">
      <c r="A50" s="155" t="s">
        <v>132</v>
      </c>
      <c r="B50" s="101" t="s">
        <v>134</v>
      </c>
      <c r="C50" s="108"/>
      <c r="D50" s="108"/>
    </row>
    <row r="51" spans="1:11" s="64" customFormat="1" x14ac:dyDescent="0.3"/>
    <row r="52" spans="1:11" s="33" customFormat="1" x14ac:dyDescent="0.3"/>
    <row r="53" spans="1:11" s="33" customFormat="1" x14ac:dyDescent="0.3"/>
    <row r="54" spans="1:11" s="33" customFormat="1" x14ac:dyDescent="0.3"/>
  </sheetData>
  <autoFilter ref="A7:K48" xr:uid="{00000000-0009-0000-0000-000001000000}"/>
  <mergeCells count="4">
    <mergeCell ref="E6:K6"/>
    <mergeCell ref="A6:A7"/>
    <mergeCell ref="C6:C7"/>
    <mergeCell ref="D6:D7"/>
  </mergeCells>
  <conditionalFormatting sqref="K8:K49">
    <cfRule type="cellIs" dxfId="1" priority="3" operator="lessThan">
      <formula>0</formula>
    </cfRule>
  </conditionalFormatting>
  <conditionalFormatting sqref="A51:D1048576 A1:B2 D50 A6:B7 A8:A50">
    <cfRule type="duplicateValues" dxfId="0" priority="40"/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NFI Kits</vt:lpstr>
      <vt:lpstr>Replenishment Shop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mash</dc:creator>
  <cp:lastModifiedBy>AMEEN Amanj</cp:lastModifiedBy>
  <dcterms:created xsi:type="dcterms:W3CDTF">2021-11-23T07:14:32Z</dcterms:created>
  <dcterms:modified xsi:type="dcterms:W3CDTF">2021-12-09T09:01:24Z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2021-11-27T14:17:00Z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a471bcf0-b021-45f8-90f1-ff166c63070e</vt:lpwstr>
  </property>
  <property fmtid="{D5CDD505-2E9C-101B-9397-08002B2CF9AE}" pid="8" name="MSIP_Label_2059aa38-f392-4105-be92-628035578272_ContentBits">
    <vt:lpwstr>0</vt:lpwstr>
  </property>
</Properties>
</file>